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jorki\Desktop\Various Docs\Gliding\2024\"/>
    </mc:Choice>
  </mc:AlternateContent>
  <xr:revisionPtr revIDLastSave="0" documentId="13_ncr:1_{7BFC62E3-F35E-4B14-A8AD-134871EEBE3A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R Sportine 2025" sheetId="7" r:id="rId1"/>
    <sheet name="R Klubine 2025" sheetId="2" r:id="rId2"/>
    <sheet name="Publikavimui" sheetId="3" r:id="rId3"/>
    <sheet name="Baltic CUP 2023" sheetId="4" r:id="rId4"/>
  </sheets>
  <definedNames>
    <definedName name="_xlnm._FilterDatabase" localSheetId="1" hidden="1">'R Klubine 2025'!$B$7:$CY$7</definedName>
    <definedName name="_xlnm._FilterDatabase" localSheetId="0" hidden="1">'R Sportine 2025'!$B$7:$DK$7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H24" i="7" l="1"/>
  <c r="DF24" i="7"/>
  <c r="DE24" i="7"/>
  <c r="DE22" i="7"/>
  <c r="DE11" i="7"/>
  <c r="DF14" i="7"/>
  <c r="DG8" i="7"/>
  <c r="DG9" i="7"/>
  <c r="DF9" i="7"/>
  <c r="DI11" i="7"/>
  <c r="DJ19" i="7"/>
  <c r="DS20" i="7"/>
  <c r="DS18" i="7"/>
  <c r="DF71" i="2"/>
  <c r="CU8" i="2" s="1"/>
  <c r="CV41" i="2"/>
  <c r="CW5" i="2"/>
  <c r="DD52" i="2" s="1"/>
  <c r="CX5" i="2"/>
  <c r="DD84" i="2" l="1"/>
  <c r="DG84" i="2" s="1"/>
  <c r="CW22" i="2" s="1"/>
  <c r="DD85" i="2"/>
  <c r="DG85" i="2" s="1"/>
  <c r="CW16" i="2" s="1"/>
  <c r="DD42" i="2"/>
  <c r="CR5" i="2"/>
  <c r="CX50" i="2" s="1"/>
  <c r="CN5" i="2"/>
  <c r="DD48" i="2" s="1"/>
  <c r="CV5" i="2"/>
  <c r="CM5" i="2"/>
  <c r="DD47" i="2" s="1"/>
  <c r="CQ5" i="2"/>
  <c r="CW50" i="2" s="1"/>
  <c r="CP5" i="2"/>
  <c r="CV50" i="2" s="1"/>
  <c r="DR104" i="7"/>
  <c r="DR103" i="7"/>
  <c r="DP91" i="7"/>
  <c r="DR74" i="7"/>
  <c r="CM8" i="7" s="1"/>
  <c r="DB5" i="7"/>
  <c r="DH5" i="7"/>
  <c r="DP92" i="7" s="1"/>
  <c r="CX5" i="7"/>
  <c r="DJ5" i="7"/>
  <c r="DI5" i="7"/>
  <c r="DD5" i="7"/>
  <c r="DC5" i="7"/>
  <c r="DQ11" i="7"/>
  <c r="DS11" i="7" s="1"/>
  <c r="DQ12" i="7"/>
  <c r="DS12" i="7" s="1"/>
  <c r="DS13" i="7"/>
  <c r="BL25" i="7" s="1"/>
  <c r="DQ14" i="7"/>
  <c r="DR25" i="7"/>
  <c r="DR26" i="7"/>
  <c r="O24" i="7" s="1"/>
  <c r="DR27" i="7"/>
  <c r="DR28" i="7"/>
  <c r="DR30" i="7"/>
  <c r="DR31" i="7"/>
  <c r="DQ32" i="7"/>
  <c r="DR32" i="7" s="1"/>
  <c r="DR33" i="7"/>
  <c r="AE21" i="7" s="1"/>
  <c r="DR34" i="7"/>
  <c r="DR35" i="7"/>
  <c r="DR36" i="7"/>
  <c r="DR37" i="7"/>
  <c r="DR38" i="7"/>
  <c r="DR39" i="7"/>
  <c r="DR40" i="7"/>
  <c r="DR41" i="7"/>
  <c r="DQ42" i="7"/>
  <c r="DR42" i="7" s="1"/>
  <c r="DR43" i="7"/>
  <c r="DR44" i="7"/>
  <c r="DR45" i="7"/>
  <c r="DR46" i="7"/>
  <c r="DR47" i="7"/>
  <c r="DR48" i="7"/>
  <c r="DR49" i="7"/>
  <c r="DR50" i="7"/>
  <c r="DR51" i="7"/>
  <c r="DR52" i="7"/>
  <c r="DR69" i="7"/>
  <c r="CM33" i="7" s="1"/>
  <c r="DR70" i="7"/>
  <c r="DR71" i="7"/>
  <c r="DR72" i="7"/>
  <c r="DR73" i="7"/>
  <c r="DR75" i="7"/>
  <c r="DR76" i="7"/>
  <c r="DR77" i="7"/>
  <c r="CZ5" i="7"/>
  <c r="DP88" i="7" s="1"/>
  <c r="DR88" i="7" s="1"/>
  <c r="CY5" i="7"/>
  <c r="DP82" i="7" s="1"/>
  <c r="DR82" i="7" s="1"/>
  <c r="CT5" i="7"/>
  <c r="CZ24" i="7" s="1"/>
  <c r="CS5" i="7"/>
  <c r="CR5" i="7"/>
  <c r="CP5" i="7"/>
  <c r="CO5" i="7"/>
  <c r="DP68" i="7" s="1"/>
  <c r="DR68" i="7" s="1"/>
  <c r="CN5" i="7"/>
  <c r="CJ5" i="7"/>
  <c r="CI5" i="7"/>
  <c r="CH5" i="7"/>
  <c r="CF5" i="7"/>
  <c r="DP17" i="7" s="1"/>
  <c r="DS17" i="7" s="1"/>
  <c r="CE5" i="7"/>
  <c r="DP63" i="7" s="1"/>
  <c r="DR63" i="7" s="1"/>
  <c r="CD5" i="7"/>
  <c r="BZ5" i="7"/>
  <c r="CF24" i="7" s="1"/>
  <c r="BY5" i="7"/>
  <c r="BX5" i="7"/>
  <c r="BV5" i="7"/>
  <c r="BU5" i="7"/>
  <c r="DP15" i="7" s="1"/>
  <c r="DS15" i="7" s="1"/>
  <c r="BT5" i="7"/>
  <c r="DP54" i="7" s="1"/>
  <c r="DR54" i="7" s="1"/>
  <c r="BP5" i="7"/>
  <c r="BO5" i="7"/>
  <c r="BN5" i="7"/>
  <c r="BL5" i="7"/>
  <c r="BK5" i="7"/>
  <c r="BJ5" i="7"/>
  <c r="BF5" i="7"/>
  <c r="BL29" i="7" s="1"/>
  <c r="BE5" i="7"/>
  <c r="BD5" i="7"/>
  <c r="BB5" i="7"/>
  <c r="BA5" i="7"/>
  <c r="AZ5" i="7"/>
  <c r="AV5" i="7"/>
  <c r="AU5" i="7"/>
  <c r="AT5" i="7"/>
  <c r="AR5" i="7"/>
  <c r="AQ5" i="7"/>
  <c r="AP5" i="7"/>
  <c r="AL5" i="7"/>
  <c r="AR35" i="7" s="1"/>
  <c r="AK5" i="7"/>
  <c r="AJ5" i="7"/>
  <c r="AH5" i="7"/>
  <c r="AG5" i="7"/>
  <c r="AA5" i="7"/>
  <c r="Z5" i="7"/>
  <c r="AF5" i="7" s="1"/>
  <c r="Y5" i="7"/>
  <c r="X5" i="7"/>
  <c r="W5" i="7"/>
  <c r="V5" i="7"/>
  <c r="M5" i="7"/>
  <c r="L5" i="7"/>
  <c r="J5" i="7"/>
  <c r="I5" i="7"/>
  <c r="H5" i="7"/>
  <c r="T45" i="7" s="1"/>
  <c r="G5" i="7"/>
  <c r="F5" i="7"/>
  <c r="E5" i="7"/>
  <c r="D5" i="7"/>
  <c r="D4" i="4"/>
  <c r="D3" i="4"/>
  <c r="G12" i="4"/>
  <c r="G20" i="4"/>
  <c r="G21" i="4"/>
  <c r="G19" i="4"/>
  <c r="G18" i="4"/>
  <c r="G17" i="4"/>
  <c r="G13" i="4"/>
  <c r="G11" i="4"/>
  <c r="G10" i="4"/>
  <c r="F10" i="4"/>
  <c r="G9" i="4"/>
  <c r="F9" i="4"/>
  <c r="G8" i="4"/>
  <c r="F8" i="4"/>
  <c r="F21" i="4"/>
  <c r="F12" i="4"/>
  <c r="DG82" i="2"/>
  <c r="DG81" i="2"/>
  <c r="DG80" i="2"/>
  <c r="DG79" i="2"/>
  <c r="CD9" i="2" s="1"/>
  <c r="DG77" i="2"/>
  <c r="AP11" i="2" s="1"/>
  <c r="DG76" i="2"/>
  <c r="V65" i="2" s="1"/>
  <c r="DG75" i="2"/>
  <c r="V29" i="2" s="1"/>
  <c r="DF68" i="2"/>
  <c r="AW51" i="2" s="1"/>
  <c r="DF67" i="2"/>
  <c r="AM9" i="2" s="1"/>
  <c r="DF66" i="2"/>
  <c r="AM11" i="2" s="1"/>
  <c r="DF65" i="2"/>
  <c r="AM12" i="2" s="1"/>
  <c r="DF64" i="2"/>
  <c r="S15" i="2" s="1"/>
  <c r="DF63" i="2"/>
  <c r="S30" i="2" s="1"/>
  <c r="DF62" i="2"/>
  <c r="I60" i="2" s="1"/>
  <c r="DF61" i="2"/>
  <c r="I65" i="2" s="1"/>
  <c r="DF60" i="2"/>
  <c r="I13" i="2" s="1"/>
  <c r="DF59" i="2"/>
  <c r="H29" i="2" s="1"/>
  <c r="DF58" i="2"/>
  <c r="G34" i="2" s="1"/>
  <c r="DF57" i="2"/>
  <c r="G65" i="2" s="1"/>
  <c r="DG20" i="2"/>
  <c r="AZ26" i="2" s="1"/>
  <c r="DG19" i="2"/>
  <c r="AZ15" i="2" s="1"/>
  <c r="DG18" i="2"/>
  <c r="AZ18" i="2" s="1"/>
  <c r="DG17" i="2"/>
  <c r="AZ12" i="2" s="1"/>
  <c r="DG16" i="2"/>
  <c r="AP81" i="2" s="1"/>
  <c r="DG15" i="2"/>
  <c r="AP13" i="2" s="1"/>
  <c r="DG14" i="2"/>
  <c r="DD45" i="2"/>
  <c r="CH5" i="2"/>
  <c r="CG5" i="2"/>
  <c r="CF5" i="2"/>
  <c r="CD5" i="2"/>
  <c r="CC5" i="2"/>
  <c r="DF47" i="2" s="1"/>
  <c r="CB5" i="2"/>
  <c r="DF42" i="2" s="1"/>
  <c r="BX5" i="2"/>
  <c r="BW5" i="2"/>
  <c r="BV5" i="2"/>
  <c r="CB50" i="2" s="1"/>
  <c r="BT5" i="2"/>
  <c r="DD33" i="2" s="1"/>
  <c r="BS5" i="2"/>
  <c r="BR5" i="2"/>
  <c r="BN5" i="2"/>
  <c r="BM5" i="2"/>
  <c r="BL5" i="2"/>
  <c r="BR50" i="2" s="1"/>
  <c r="BJ5" i="2"/>
  <c r="BI5" i="2"/>
  <c r="DD26" i="2" s="1"/>
  <c r="DG26" i="2" s="1"/>
  <c r="BI26" i="2" s="1"/>
  <c r="BH5" i="2"/>
  <c r="DD22" i="2" s="1"/>
  <c r="DG22" i="2" s="1"/>
  <c r="BD5" i="2"/>
  <c r="BC5" i="2"/>
  <c r="BB5" i="2"/>
  <c r="BH50" i="2" s="1"/>
  <c r="AZ5" i="2"/>
  <c r="AY5" i="2"/>
  <c r="AX5" i="2"/>
  <c r="AT5" i="2"/>
  <c r="AS5" i="2"/>
  <c r="AR5" i="2"/>
  <c r="AX50" i="2" s="1"/>
  <c r="AP5" i="2"/>
  <c r="AO5" i="2"/>
  <c r="AN5" i="2"/>
  <c r="AJ5" i="2"/>
  <c r="AI5" i="2"/>
  <c r="AH5" i="2"/>
  <c r="AN50" i="2" s="1"/>
  <c r="AF5" i="2"/>
  <c r="AE5" i="2"/>
  <c r="AD5" i="2"/>
  <c r="Z5" i="2"/>
  <c r="Y5" i="2"/>
  <c r="X5" i="2"/>
  <c r="AD50" i="2" s="1"/>
  <c r="V5" i="2"/>
  <c r="U5" i="2"/>
  <c r="T5" i="2"/>
  <c r="P5" i="2"/>
  <c r="O5" i="2"/>
  <c r="N5" i="2"/>
  <c r="T50" i="2" s="1"/>
  <c r="L5" i="2"/>
  <c r="K5" i="2"/>
  <c r="J5" i="2"/>
  <c r="F5" i="2"/>
  <c r="E5" i="2"/>
  <c r="D5" i="2"/>
  <c r="J50" i="2" s="1"/>
  <c r="U50" i="2" l="1"/>
  <c r="W50" i="2" s="1"/>
  <c r="CC50" i="2"/>
  <c r="CE50" i="2" s="1"/>
  <c r="V50" i="2"/>
  <c r="BJ50" i="2"/>
  <c r="CD50" i="2"/>
  <c r="CL8" i="2"/>
  <c r="CL50" i="2"/>
  <c r="CY50" i="2"/>
  <c r="K50" i="2"/>
  <c r="AY50" i="2"/>
  <c r="CM37" i="2"/>
  <c r="CM50" i="2"/>
  <c r="L50" i="2"/>
  <c r="AZ50" i="2"/>
  <c r="CN50" i="2"/>
  <c r="DG47" i="2"/>
  <c r="AE50" i="2"/>
  <c r="AG50" i="2" s="1"/>
  <c r="BS50" i="2"/>
  <c r="AF50" i="2"/>
  <c r="BT50" i="2"/>
  <c r="AO50" i="2"/>
  <c r="BI50" i="2"/>
  <c r="BK50" i="2" s="1"/>
  <c r="AP50" i="2"/>
  <c r="CX93" i="2"/>
  <c r="CX43" i="2"/>
  <c r="CX87" i="2"/>
  <c r="CX74" i="2"/>
  <c r="CX64" i="2"/>
  <c r="CX32" i="2"/>
  <c r="CX36" i="2"/>
  <c r="CX15" i="2"/>
  <c r="CX33" i="2"/>
  <c r="CX94" i="2"/>
  <c r="CX76" i="2"/>
  <c r="CX88" i="2"/>
  <c r="CX75" i="2"/>
  <c r="CX65" i="2"/>
  <c r="CX53" i="2"/>
  <c r="CX38" i="2"/>
  <c r="CX21" i="2"/>
  <c r="CX81" i="2"/>
  <c r="CX59" i="2"/>
  <c r="CX17" i="2"/>
  <c r="CX99" i="2"/>
  <c r="CX29" i="2"/>
  <c r="CX34" i="2"/>
  <c r="CX25" i="2"/>
  <c r="CX24" i="2"/>
  <c r="CX95" i="2"/>
  <c r="CX77" i="2"/>
  <c r="CX89" i="2"/>
  <c r="CX55" i="2"/>
  <c r="CX66" i="2"/>
  <c r="CX30" i="2"/>
  <c r="CX31" i="2"/>
  <c r="CX23" i="2"/>
  <c r="CX96" i="2"/>
  <c r="CX78" i="2"/>
  <c r="CX90" i="2"/>
  <c r="CX56" i="2"/>
  <c r="CX51" i="2"/>
  <c r="CX39" i="2"/>
  <c r="CX18" i="2"/>
  <c r="CX8" i="2"/>
  <c r="CX97" i="2"/>
  <c r="CX79" i="2"/>
  <c r="CX67" i="2"/>
  <c r="CX57" i="2"/>
  <c r="CX44" i="2"/>
  <c r="CX54" i="2"/>
  <c r="CX20" i="2"/>
  <c r="CX12" i="2"/>
  <c r="CX98" i="2"/>
  <c r="CX80" i="2"/>
  <c r="CX68" i="2"/>
  <c r="CX58" i="2"/>
  <c r="CX47" i="2"/>
  <c r="CX48" i="2"/>
  <c r="CX16" i="2"/>
  <c r="CX9" i="2"/>
  <c r="CX40" i="2"/>
  <c r="CX69" i="2"/>
  <c r="CX42" i="2"/>
  <c r="CX10" i="2"/>
  <c r="CX82" i="2"/>
  <c r="CX26" i="2"/>
  <c r="CX22" i="2"/>
  <c r="CX100" i="2"/>
  <c r="CX83" i="2"/>
  <c r="CX70" i="2"/>
  <c r="CX60" i="2"/>
  <c r="CX52" i="2"/>
  <c r="CX41" i="2"/>
  <c r="CX19" i="2"/>
  <c r="CX46" i="2"/>
  <c r="CX84" i="2"/>
  <c r="CX71" i="2"/>
  <c r="CX61" i="2"/>
  <c r="CX37" i="2"/>
  <c r="CX28" i="2"/>
  <c r="CX11" i="2"/>
  <c r="CX91" i="2"/>
  <c r="CX49" i="2"/>
  <c r="CX85" i="2"/>
  <c r="CX72" i="2"/>
  <c r="CX62" i="2"/>
  <c r="CX35" i="2"/>
  <c r="CX27" i="2"/>
  <c r="CX14" i="2"/>
  <c r="CX92" i="2"/>
  <c r="CX45" i="2"/>
  <c r="CX86" i="2"/>
  <c r="CX73" i="2"/>
  <c r="CX63" i="2"/>
  <c r="CX13" i="2"/>
  <c r="BS58" i="2"/>
  <c r="DP99" i="7"/>
  <c r="DP98" i="7"/>
  <c r="DP97" i="7"/>
  <c r="DI12" i="7"/>
  <c r="DI13" i="7"/>
  <c r="DI14" i="7"/>
  <c r="DP96" i="7"/>
  <c r="DR96" i="7" s="1"/>
  <c r="DE8" i="7" s="1"/>
  <c r="DP94" i="7"/>
  <c r="AP18" i="7"/>
  <c r="BJ29" i="7"/>
  <c r="CD22" i="7"/>
  <c r="AQ16" i="7"/>
  <c r="CE17" i="7"/>
  <c r="DH15" i="7"/>
  <c r="CX104" i="2"/>
  <c r="CW25" i="2"/>
  <c r="CW47" i="2"/>
  <c r="CW64" i="2"/>
  <c r="CW75" i="2"/>
  <c r="CW87" i="2"/>
  <c r="CW40" i="2"/>
  <c r="CW106" i="2"/>
  <c r="CW19" i="2"/>
  <c r="CW42" i="2"/>
  <c r="CW48" i="2"/>
  <c r="CW65" i="2"/>
  <c r="CW76" i="2"/>
  <c r="CW88" i="2"/>
  <c r="CW99" i="2"/>
  <c r="CW12" i="2"/>
  <c r="CW9" i="2"/>
  <c r="CW17" i="2"/>
  <c r="CW34" i="2"/>
  <c r="CW55" i="2"/>
  <c r="CW66" i="2"/>
  <c r="CW77" i="2"/>
  <c r="CW89" i="2"/>
  <c r="CW100" i="2"/>
  <c r="CW11" i="2"/>
  <c r="CW41" i="2"/>
  <c r="CW52" i="2"/>
  <c r="CW56" i="2"/>
  <c r="CW67" i="2"/>
  <c r="CW78" i="2"/>
  <c r="CW90" i="2"/>
  <c r="CW46" i="2"/>
  <c r="CW14" i="2"/>
  <c r="CW28" i="2"/>
  <c r="CW37" i="2"/>
  <c r="CW57" i="2"/>
  <c r="CW68" i="2"/>
  <c r="CW79" i="2"/>
  <c r="CW91" i="2"/>
  <c r="CW49" i="2"/>
  <c r="CW13" i="2"/>
  <c r="CW27" i="2"/>
  <c r="CW35" i="2"/>
  <c r="CW58" i="2"/>
  <c r="CW69" i="2"/>
  <c r="CW80" i="2"/>
  <c r="CW92" i="2"/>
  <c r="CW45" i="2"/>
  <c r="CW15" i="2"/>
  <c r="CW33" i="2"/>
  <c r="CW24" i="2"/>
  <c r="CW59" i="2"/>
  <c r="CW29" i="2"/>
  <c r="CW81" i="2"/>
  <c r="CW93" i="2"/>
  <c r="CW43" i="2"/>
  <c r="CW21" i="2"/>
  <c r="CW36" i="2"/>
  <c r="CW32" i="2"/>
  <c r="CW26" i="2"/>
  <c r="CW70" i="2"/>
  <c r="CW82" i="2"/>
  <c r="CW94" i="2"/>
  <c r="CW101" i="2"/>
  <c r="CW23" i="2"/>
  <c r="CW38" i="2"/>
  <c r="CW53" i="2"/>
  <c r="CW60" i="2"/>
  <c r="CW71" i="2"/>
  <c r="CW83" i="2"/>
  <c r="CW95" i="2"/>
  <c r="CW102" i="2"/>
  <c r="CW18" i="2"/>
  <c r="CW31" i="2"/>
  <c r="CW30" i="2"/>
  <c r="CW61" i="2"/>
  <c r="CW72" i="2"/>
  <c r="CW84" i="2"/>
  <c r="CW96" i="2"/>
  <c r="CW103" i="2"/>
  <c r="CW105" i="2"/>
  <c r="CW20" i="2"/>
  <c r="CW51" i="2"/>
  <c r="CW39" i="2"/>
  <c r="CW62" i="2"/>
  <c r="CW73" i="2"/>
  <c r="CW85" i="2"/>
  <c r="CW97" i="2"/>
  <c r="CW104" i="2"/>
  <c r="CW98" i="2"/>
  <c r="CW10" i="2"/>
  <c r="CW44" i="2"/>
  <c r="CW54" i="2"/>
  <c r="CW63" i="2"/>
  <c r="CW74" i="2"/>
  <c r="CW86" i="2"/>
  <c r="CV23" i="2"/>
  <c r="CV8" i="2"/>
  <c r="CV11" i="2"/>
  <c r="CV18" i="2"/>
  <c r="U33" i="2"/>
  <c r="AO18" i="2"/>
  <c r="BI25" i="2"/>
  <c r="CC17" i="2"/>
  <c r="V48" i="2"/>
  <c r="AP18" i="2"/>
  <c r="BJ25" i="2"/>
  <c r="CD60" i="2"/>
  <c r="CV14" i="2"/>
  <c r="DF51" i="2"/>
  <c r="DF49" i="2"/>
  <c r="DF50" i="2"/>
  <c r="DF52" i="2"/>
  <c r="DG52" i="2" s="1"/>
  <c r="CW8" i="2" s="1"/>
  <c r="DD50" i="2"/>
  <c r="DD49" i="2"/>
  <c r="DD51" i="2"/>
  <c r="DD83" i="2"/>
  <c r="DG83" i="2" s="1"/>
  <c r="CV9" i="2" s="1"/>
  <c r="CN22" i="2"/>
  <c r="CN37" i="2"/>
  <c r="CV15" i="2"/>
  <c r="AB15" i="2"/>
  <c r="DF37" i="2"/>
  <c r="DG37" i="2" s="1"/>
  <c r="CD13" i="2" s="1"/>
  <c r="L15" i="2"/>
  <c r="AF22" i="2"/>
  <c r="AZ42" i="2"/>
  <c r="BT33" i="2"/>
  <c r="AA60" i="2"/>
  <c r="AX13" i="2"/>
  <c r="DF48" i="2"/>
  <c r="AY20" i="2"/>
  <c r="CN17" i="2"/>
  <c r="BI22" i="2"/>
  <c r="BI21" i="2"/>
  <c r="AO13" i="2"/>
  <c r="U8" i="2"/>
  <c r="CM21" i="2"/>
  <c r="T33" i="2"/>
  <c r="AN18" i="2"/>
  <c r="BH62" i="2"/>
  <c r="CB96" i="2"/>
  <c r="V8" i="2"/>
  <c r="CD27" i="2"/>
  <c r="L9" i="2"/>
  <c r="CC24" i="2"/>
  <c r="BS9" i="2"/>
  <c r="CN11" i="2"/>
  <c r="AX16" i="2"/>
  <c r="BR58" i="2"/>
  <c r="CV45" i="2"/>
  <c r="CV89" i="2"/>
  <c r="CV64" i="2"/>
  <c r="CV75" i="2"/>
  <c r="CV38" i="2"/>
  <c r="CV19" i="2"/>
  <c r="CV42" i="2"/>
  <c r="CV34" i="2"/>
  <c r="CV26" i="2"/>
  <c r="CV85" i="2"/>
  <c r="CV21" i="2"/>
  <c r="CV74" i="2"/>
  <c r="CV43" i="2"/>
  <c r="CV90" i="2"/>
  <c r="CV65" i="2"/>
  <c r="CV76" i="2"/>
  <c r="CV48" i="2"/>
  <c r="CV31" i="2"/>
  <c r="CV17" i="2"/>
  <c r="CV12" i="2"/>
  <c r="CV100" i="2"/>
  <c r="CV73" i="2"/>
  <c r="CV25" i="2"/>
  <c r="CV102" i="2"/>
  <c r="CV101" i="2"/>
  <c r="CV91" i="2"/>
  <c r="CV66" i="2"/>
  <c r="CV77" i="2"/>
  <c r="CV55" i="2"/>
  <c r="CV51" i="2"/>
  <c r="CV27" i="2"/>
  <c r="CV84" i="2"/>
  <c r="CV20" i="2"/>
  <c r="CV60" i="2"/>
  <c r="CV61" i="2"/>
  <c r="CV40" i="2"/>
  <c r="CV63" i="2"/>
  <c r="CV103" i="2"/>
  <c r="CV80" i="2"/>
  <c r="CV92" i="2"/>
  <c r="CV67" i="2"/>
  <c r="CV78" i="2"/>
  <c r="CV56" i="2"/>
  <c r="CV44" i="2"/>
  <c r="CV58" i="2"/>
  <c r="CV59" i="2"/>
  <c r="CV32" i="2"/>
  <c r="CV99" i="2"/>
  <c r="CV72" i="2"/>
  <c r="CV39" i="2"/>
  <c r="CV88" i="2"/>
  <c r="CV104" i="2"/>
  <c r="CV81" i="2"/>
  <c r="CV93" i="2"/>
  <c r="CV68" i="2"/>
  <c r="CV79" i="2"/>
  <c r="CV57" i="2"/>
  <c r="CV47" i="2"/>
  <c r="CV28" i="2"/>
  <c r="CV37" i="2"/>
  <c r="CV16" i="2"/>
  <c r="CV62" i="2"/>
  <c r="CV54" i="2"/>
  <c r="CV105" i="2"/>
  <c r="CV82" i="2"/>
  <c r="CV94" i="2"/>
  <c r="CV69" i="2"/>
  <c r="CV35" i="2"/>
  <c r="CV33" i="2"/>
  <c r="CV70" i="2"/>
  <c r="CV52" i="2"/>
  <c r="CV71" i="2"/>
  <c r="CV30" i="2"/>
  <c r="CV46" i="2"/>
  <c r="CV106" i="2"/>
  <c r="CV83" i="2"/>
  <c r="CV95" i="2"/>
  <c r="CV29" i="2"/>
  <c r="CV24" i="2"/>
  <c r="CV96" i="2"/>
  <c r="CV97" i="2"/>
  <c r="CV86" i="2"/>
  <c r="CV87" i="2"/>
  <c r="CV49" i="2"/>
  <c r="CV107" i="2"/>
  <c r="CV98" i="2"/>
  <c r="CV10" i="2"/>
  <c r="CV36" i="2"/>
  <c r="CV53" i="2"/>
  <c r="K15" i="2"/>
  <c r="AE22" i="2"/>
  <c r="AY33" i="2"/>
  <c r="BS56" i="2"/>
  <c r="L25" i="2"/>
  <c r="BT25" i="2"/>
  <c r="CM9" i="2"/>
  <c r="CL14" i="2"/>
  <c r="CX101" i="2"/>
  <c r="CX106" i="2"/>
  <c r="AO9" i="2"/>
  <c r="BH21" i="2"/>
  <c r="CC20" i="2"/>
  <c r="BH22" i="2"/>
  <c r="BS33" i="2"/>
  <c r="AZ24" i="2"/>
  <c r="BT26" i="2"/>
  <c r="AY8" i="2"/>
  <c r="AY13" i="2"/>
  <c r="U16" i="2"/>
  <c r="K19" i="2"/>
  <c r="DD24" i="2"/>
  <c r="DG24" i="2" s="1"/>
  <c r="BI18" i="2" s="1"/>
  <c r="AF38" i="2"/>
  <c r="BR53" i="2"/>
  <c r="AN36" i="2"/>
  <c r="AZ8" i="2"/>
  <c r="K11" i="2"/>
  <c r="BT13" i="2"/>
  <c r="BH23" i="2"/>
  <c r="AN19" i="2"/>
  <c r="AE31" i="2"/>
  <c r="BI61" i="2"/>
  <c r="AV11" i="2"/>
  <c r="CC8" i="2"/>
  <c r="AY16" i="2"/>
  <c r="AO19" i="2"/>
  <c r="CN41" i="2"/>
  <c r="U51" i="2"/>
  <c r="T39" i="2"/>
  <c r="V18" i="2"/>
  <c r="AV12" i="2"/>
  <c r="BJ37" i="2"/>
  <c r="CD20" i="2"/>
  <c r="U12" i="2"/>
  <c r="AN11" i="2"/>
  <c r="CB16" i="2"/>
  <c r="BR19" i="2"/>
  <c r="AZ28" i="2"/>
  <c r="V51" i="2"/>
  <c r="CX102" i="2"/>
  <c r="CX105" i="2"/>
  <c r="T13" i="2"/>
  <c r="AD23" i="2"/>
  <c r="AF15" i="2"/>
  <c r="CD18" i="2"/>
  <c r="CC16" i="2"/>
  <c r="BS19" i="2"/>
  <c r="T27" i="2"/>
  <c r="DF45" i="2"/>
  <c r="DG45" i="2" s="1"/>
  <c r="BI11" i="2"/>
  <c r="CM15" i="2"/>
  <c r="CN16" i="2"/>
  <c r="U27" i="2"/>
  <c r="AN44" i="2"/>
  <c r="CB64" i="2"/>
  <c r="T16" i="2"/>
  <c r="BT12" i="2"/>
  <c r="CM11" i="2"/>
  <c r="CN15" i="2"/>
  <c r="U20" i="2"/>
  <c r="AF17" i="2"/>
  <c r="CC27" i="2"/>
  <c r="AO44" i="2"/>
  <c r="AO53" i="2"/>
  <c r="T10" i="2"/>
  <c r="CC79" i="2"/>
  <c r="CX103" i="2"/>
  <c r="AO36" i="2"/>
  <c r="BH14" i="2"/>
  <c r="AE21" i="2"/>
  <c r="AZ20" i="2"/>
  <c r="CB10" i="2"/>
  <c r="AZ14" i="7"/>
  <c r="CN17" i="7"/>
  <c r="DP95" i="7"/>
  <c r="CX29" i="7"/>
  <c r="DP65" i="7"/>
  <c r="DR65" i="7" s="1"/>
  <c r="DP93" i="7"/>
  <c r="DP100" i="7"/>
  <c r="DR100" i="7" s="1"/>
  <c r="DP102" i="7"/>
  <c r="DR102" i="7" s="1"/>
  <c r="DP101" i="7"/>
  <c r="DR101" i="7" s="1"/>
  <c r="DR93" i="7"/>
  <c r="DE14" i="7" s="1"/>
  <c r="DR94" i="7"/>
  <c r="CY16" i="7"/>
  <c r="S5" i="7"/>
  <c r="DR95" i="7"/>
  <c r="DE15" i="7" s="1"/>
  <c r="DR97" i="7"/>
  <c r="DR98" i="7"/>
  <c r="DR99" i="7"/>
  <c r="AC21" i="7"/>
  <c r="BV11" i="7"/>
  <c r="DR91" i="7"/>
  <c r="DE33" i="7" s="1"/>
  <c r="DI15" i="7"/>
  <c r="DR92" i="7"/>
  <c r="DE38" i="7" s="1"/>
  <c r="CY11" i="7"/>
  <c r="CY15" i="7"/>
  <c r="DH29" i="7"/>
  <c r="DH11" i="7"/>
  <c r="J12" i="7"/>
  <c r="CX11" i="7"/>
  <c r="CY9" i="7"/>
  <c r="DP83" i="7"/>
  <c r="DR83" i="7" s="1"/>
  <c r="DP85" i="7"/>
  <c r="DR85" i="7" s="1"/>
  <c r="R5" i="7"/>
  <c r="BB29" i="7"/>
  <c r="BV22" i="7"/>
  <c r="CP29" i="7"/>
  <c r="Z9" i="7"/>
  <c r="DI117" i="7"/>
  <c r="AA19" i="7"/>
  <c r="CE9" i="7"/>
  <c r="L22" i="7"/>
  <c r="DP86" i="7"/>
  <c r="DR86" i="7" s="1"/>
  <c r="M8" i="7"/>
  <c r="BA17" i="7"/>
  <c r="DP84" i="7"/>
  <c r="DR84" i="7" s="1"/>
  <c r="DP112" i="7"/>
  <c r="DH123" i="7"/>
  <c r="M12" i="7"/>
  <c r="DP59" i="7"/>
  <c r="DR59" i="7" s="1"/>
  <c r="BS9" i="7" s="1"/>
  <c r="CY17" i="7"/>
  <c r="DP58" i="7"/>
  <c r="DR58" i="7" s="1"/>
  <c r="BS24" i="7" s="1"/>
  <c r="M20" i="7"/>
  <c r="M22" i="7"/>
  <c r="AQ28" i="7"/>
  <c r="DH16" i="7"/>
  <c r="DH41" i="7"/>
  <c r="AH16" i="7"/>
  <c r="AQ11" i="7"/>
  <c r="M10" i="7"/>
  <c r="DH74" i="7"/>
  <c r="BA9" i="7"/>
  <c r="BU12" i="7"/>
  <c r="CO12" i="7"/>
  <c r="L9" i="7"/>
  <c r="BB13" i="7"/>
  <c r="BV16" i="7"/>
  <c r="CP12" i="7"/>
  <c r="DR112" i="7"/>
  <c r="DI9" i="7"/>
  <c r="DI16" i="7"/>
  <c r="DI19" i="7"/>
  <c r="DI60" i="7"/>
  <c r="DI63" i="7"/>
  <c r="DI34" i="7"/>
  <c r="DI57" i="7"/>
  <c r="DI65" i="7"/>
  <c r="DJ71" i="7"/>
  <c r="DI24" i="7"/>
  <c r="DI68" i="7"/>
  <c r="DI21" i="7"/>
  <c r="DI71" i="7"/>
  <c r="DI35" i="7"/>
  <c r="DI30" i="7"/>
  <c r="DI80" i="7"/>
  <c r="DI83" i="7"/>
  <c r="DI123" i="7"/>
  <c r="DI41" i="7"/>
  <c r="DI108" i="7"/>
  <c r="DI47" i="7"/>
  <c r="DH13" i="7"/>
  <c r="DH52" i="7"/>
  <c r="DH77" i="7"/>
  <c r="DH34" i="7"/>
  <c r="DH86" i="7"/>
  <c r="DH83" i="7"/>
  <c r="DH35" i="7"/>
  <c r="DH63" i="7"/>
  <c r="DH120" i="7"/>
  <c r="DH30" i="7"/>
  <c r="DH65" i="7"/>
  <c r="DJ41" i="7"/>
  <c r="DJ60" i="7"/>
  <c r="DJ74" i="7"/>
  <c r="DJ21" i="7"/>
  <c r="DJ47" i="7"/>
  <c r="DJ77" i="7"/>
  <c r="DJ16" i="7"/>
  <c r="DJ50" i="7"/>
  <c r="DJ63" i="7"/>
  <c r="DJ35" i="7"/>
  <c r="DJ80" i="7"/>
  <c r="DJ125" i="7"/>
  <c r="DJ14" i="7"/>
  <c r="DJ31" i="7"/>
  <c r="DJ52" i="7"/>
  <c r="DJ37" i="7"/>
  <c r="DJ65" i="7"/>
  <c r="DJ83" i="7"/>
  <c r="DJ34" i="7"/>
  <c r="DJ68" i="7"/>
  <c r="DJ20" i="7"/>
  <c r="DJ30" i="7"/>
  <c r="DJ11" i="7"/>
  <c r="DJ57" i="7"/>
  <c r="DI125" i="7"/>
  <c r="DI86" i="7"/>
  <c r="DI74" i="7"/>
  <c r="DI111" i="7"/>
  <c r="DI31" i="7"/>
  <c r="DI50" i="7"/>
  <c r="DI114" i="7"/>
  <c r="DI37" i="7"/>
  <c r="DI77" i="7"/>
  <c r="DI20" i="7"/>
  <c r="DI52" i="7"/>
  <c r="DI120" i="7"/>
  <c r="DH10" i="7"/>
  <c r="DH108" i="7"/>
  <c r="DH111" i="7"/>
  <c r="DH23" i="7"/>
  <c r="DH31" i="7"/>
  <c r="DH47" i="7"/>
  <c r="DH57" i="7"/>
  <c r="DH68" i="7"/>
  <c r="DH80" i="7"/>
  <c r="DH114" i="7"/>
  <c r="DH20" i="7"/>
  <c r="DH117" i="7"/>
  <c r="DH37" i="7"/>
  <c r="DH50" i="7"/>
  <c r="DH60" i="7"/>
  <c r="DH71" i="7"/>
  <c r="DH21" i="7"/>
  <c r="CO11" i="7"/>
  <c r="L12" i="7"/>
  <c r="L14" i="7"/>
  <c r="T22" i="7"/>
  <c r="T38" i="7"/>
  <c r="DR116" i="7"/>
  <c r="DP14" i="7"/>
  <c r="DS14" i="7" s="1"/>
  <c r="BT9" i="7" s="1"/>
  <c r="DJ86" i="7"/>
  <c r="DJ108" i="7"/>
  <c r="DJ111" i="7"/>
  <c r="DJ114" i="7"/>
  <c r="DJ117" i="7"/>
  <c r="DJ120" i="7"/>
  <c r="DJ123" i="7"/>
  <c r="T14" i="7"/>
  <c r="T27" i="7"/>
  <c r="DP116" i="7"/>
  <c r="DR111" i="7"/>
  <c r="DP57" i="7"/>
  <c r="DR57" i="7" s="1"/>
  <c r="T17" i="7"/>
  <c r="L15" i="7"/>
  <c r="T12" i="7"/>
  <c r="L16" i="7"/>
  <c r="CP14" i="7"/>
  <c r="T20" i="7"/>
  <c r="T42" i="7"/>
  <c r="DP111" i="7"/>
  <c r="DP64" i="7"/>
  <c r="DR64" i="7" s="1"/>
  <c r="DH12" i="7"/>
  <c r="DI23" i="7"/>
  <c r="DJ24" i="7"/>
  <c r="DI10" i="7"/>
  <c r="DH27" i="7"/>
  <c r="DH32" i="7"/>
  <c r="DH43" i="7"/>
  <c r="DH39" i="7"/>
  <c r="DH45" i="7"/>
  <c r="DH48" i="7"/>
  <c r="DH51" i="7"/>
  <c r="DH53" i="7"/>
  <c r="DH55" i="7"/>
  <c r="DH58" i="7"/>
  <c r="DH61" i="7"/>
  <c r="DH26" i="7"/>
  <c r="DH66" i="7"/>
  <c r="DH69" i="7"/>
  <c r="DH72" i="7"/>
  <c r="DH75" i="7"/>
  <c r="DH78" i="7"/>
  <c r="DH81" i="7"/>
  <c r="DH84" i="7"/>
  <c r="DH87" i="7"/>
  <c r="DH109" i="7"/>
  <c r="DH112" i="7"/>
  <c r="DH115" i="7"/>
  <c r="DH118" i="7"/>
  <c r="DH121" i="7"/>
  <c r="DH124" i="7"/>
  <c r="M15" i="7"/>
  <c r="AH12" i="7"/>
  <c r="M16" i="7"/>
  <c r="L13" i="7"/>
  <c r="M29" i="7"/>
  <c r="T31" i="7"/>
  <c r="DR115" i="7"/>
  <c r="DP56" i="7"/>
  <c r="DR56" i="7" s="1"/>
  <c r="BR11" i="7" s="1"/>
  <c r="DH8" i="7"/>
  <c r="DJ13" i="7"/>
  <c r="DJ23" i="7"/>
  <c r="DI29" i="7"/>
  <c r="DJ10" i="7"/>
  <c r="DI27" i="7"/>
  <c r="DI32" i="7"/>
  <c r="DI43" i="7"/>
  <c r="DI39" i="7"/>
  <c r="DI45" i="7"/>
  <c r="DI48" i="7"/>
  <c r="DI51" i="7"/>
  <c r="DI53" i="7"/>
  <c r="DI55" i="7"/>
  <c r="DI58" i="7"/>
  <c r="DI61" i="7"/>
  <c r="DI26" i="7"/>
  <c r="DI66" i="7"/>
  <c r="DI69" i="7"/>
  <c r="DI72" i="7"/>
  <c r="DI75" i="7"/>
  <c r="DI78" i="7"/>
  <c r="DI81" i="7"/>
  <c r="DI84" i="7"/>
  <c r="DI87" i="7"/>
  <c r="DI109" i="7"/>
  <c r="DI112" i="7"/>
  <c r="DI115" i="7"/>
  <c r="DI118" i="7"/>
  <c r="DI121" i="7"/>
  <c r="DI124" i="7"/>
  <c r="BJ22" i="7"/>
  <c r="CD17" i="7"/>
  <c r="CX20" i="7"/>
  <c r="T15" i="7"/>
  <c r="AQ12" i="7"/>
  <c r="T16" i="7"/>
  <c r="T13" i="7"/>
  <c r="M28" i="7"/>
  <c r="T32" i="7"/>
  <c r="DP115" i="7"/>
  <c r="DP90" i="7"/>
  <c r="DR90" i="7" s="1"/>
  <c r="CW14" i="7" s="1"/>
  <c r="DP19" i="7"/>
  <c r="DS19" i="7" s="1"/>
  <c r="DJ12" i="7"/>
  <c r="DI8" i="7"/>
  <c r="DJ29" i="7"/>
  <c r="DJ27" i="7"/>
  <c r="DJ32" i="7"/>
  <c r="DJ43" i="7"/>
  <c r="DJ39" i="7"/>
  <c r="DJ45" i="7"/>
  <c r="DJ48" i="7"/>
  <c r="DJ51" i="7"/>
  <c r="DJ53" i="7"/>
  <c r="DJ55" i="7"/>
  <c r="DJ58" i="7"/>
  <c r="DJ61" i="7"/>
  <c r="DJ26" i="7"/>
  <c r="DJ66" i="7"/>
  <c r="DJ69" i="7"/>
  <c r="DJ72" i="7"/>
  <c r="DJ75" i="7"/>
  <c r="DJ78" i="7"/>
  <c r="DJ81" i="7"/>
  <c r="DJ84" i="7"/>
  <c r="DJ87" i="7"/>
  <c r="DJ109" i="7"/>
  <c r="DJ112" i="7"/>
  <c r="DJ115" i="7"/>
  <c r="DJ118" i="7"/>
  <c r="DJ121" i="7"/>
  <c r="DJ124" i="7"/>
  <c r="T8" i="7"/>
  <c r="BK24" i="7"/>
  <c r="CE13" i="7"/>
  <c r="CY19" i="7"/>
  <c r="AA15" i="7"/>
  <c r="BB12" i="7"/>
  <c r="T28" i="7"/>
  <c r="T36" i="7"/>
  <c r="DP81" i="7"/>
  <c r="DR81" i="7" s="1"/>
  <c r="DP55" i="7"/>
  <c r="DR55" i="7" s="1"/>
  <c r="BR24" i="7" s="1"/>
  <c r="DJ8" i="7"/>
  <c r="DH18" i="7"/>
  <c r="DH33" i="7"/>
  <c r="CO8" i="7"/>
  <c r="AG8" i="7"/>
  <c r="AQ15" i="7"/>
  <c r="CP13" i="7"/>
  <c r="M33" i="7"/>
  <c r="T37" i="7"/>
  <c r="DR114" i="7"/>
  <c r="DP89" i="7"/>
  <c r="DR89" i="7" s="1"/>
  <c r="DP80" i="7"/>
  <c r="DR80" i="7" s="1"/>
  <c r="DP62" i="7"/>
  <c r="DR62" i="7" s="1"/>
  <c r="CA12" i="7" s="1"/>
  <c r="DP18" i="7"/>
  <c r="CO15" i="7" s="1"/>
  <c r="DJ15" i="7"/>
  <c r="DH17" i="7"/>
  <c r="DI18" i="7"/>
  <c r="DH22" i="7"/>
  <c r="DH28" i="7"/>
  <c r="DI33" i="7"/>
  <c r="DH38" i="7"/>
  <c r="DH42" i="7"/>
  <c r="DH36" i="7"/>
  <c r="DH44" i="7"/>
  <c r="DH40" i="7"/>
  <c r="DH46" i="7"/>
  <c r="DH49" i="7"/>
  <c r="DH25" i="7"/>
  <c r="DH54" i="7"/>
  <c r="DH56" i="7"/>
  <c r="DH59" i="7"/>
  <c r="DH62" i="7"/>
  <c r="DH64" i="7"/>
  <c r="DH67" i="7"/>
  <c r="DH70" i="7"/>
  <c r="DH73" i="7"/>
  <c r="DH76" i="7"/>
  <c r="DH79" i="7"/>
  <c r="DH82" i="7"/>
  <c r="DH85" i="7"/>
  <c r="DH88" i="7"/>
  <c r="DH110" i="7"/>
  <c r="DH113" i="7"/>
  <c r="DH116" i="7"/>
  <c r="DH119" i="7"/>
  <c r="DH122" i="7"/>
  <c r="DH125" i="7"/>
  <c r="DP66" i="7"/>
  <c r="DR66" i="7" s="1"/>
  <c r="CK24" i="7" s="1"/>
  <c r="AH29" i="7"/>
  <c r="BT12" i="7"/>
  <c r="M11" i="7"/>
  <c r="T18" i="7"/>
  <c r="T33" i="7"/>
  <c r="T44" i="7"/>
  <c r="DP114" i="7"/>
  <c r="DP79" i="7"/>
  <c r="DR79" i="7" s="1"/>
  <c r="CV33" i="7" s="1"/>
  <c r="DP61" i="7"/>
  <c r="DR61" i="7" s="1"/>
  <c r="CA11" i="7" s="1"/>
  <c r="DI17" i="7"/>
  <c r="DJ18" i="7"/>
  <c r="DI22" i="7"/>
  <c r="DI28" i="7"/>
  <c r="DJ33" i="7"/>
  <c r="DI38" i="7"/>
  <c r="DI42" i="7"/>
  <c r="DI36" i="7"/>
  <c r="DI44" i="7"/>
  <c r="DI40" i="7"/>
  <c r="DI46" i="7"/>
  <c r="DI49" i="7"/>
  <c r="DI25" i="7"/>
  <c r="DI54" i="7"/>
  <c r="DI56" i="7"/>
  <c r="DI59" i="7"/>
  <c r="DI62" i="7"/>
  <c r="DI64" i="7"/>
  <c r="DI67" i="7"/>
  <c r="DI70" i="7"/>
  <c r="DI73" i="7"/>
  <c r="DI76" i="7"/>
  <c r="DI79" i="7"/>
  <c r="DI82" i="7"/>
  <c r="DI85" i="7"/>
  <c r="DI88" i="7"/>
  <c r="DI110" i="7"/>
  <c r="DI113" i="7"/>
  <c r="DI116" i="7"/>
  <c r="DI119" i="7"/>
  <c r="DI122" i="7"/>
  <c r="L24" i="7"/>
  <c r="BU33" i="7"/>
  <c r="T11" i="7"/>
  <c r="M9" i="7"/>
  <c r="M19" i="7"/>
  <c r="T39" i="7"/>
  <c r="DR113" i="7"/>
  <c r="DP78" i="7"/>
  <c r="DR78" i="7" s="1"/>
  <c r="DP16" i="7"/>
  <c r="DS16" i="7" s="1"/>
  <c r="CD25" i="7" s="1"/>
  <c r="DJ17" i="7"/>
  <c r="DJ22" i="7"/>
  <c r="DJ28" i="7"/>
  <c r="DJ38" i="7"/>
  <c r="DJ42" i="7"/>
  <c r="DJ36" i="7"/>
  <c r="DJ44" i="7"/>
  <c r="DJ40" i="7"/>
  <c r="DJ46" i="7"/>
  <c r="DJ49" i="7"/>
  <c r="DJ25" i="7"/>
  <c r="DJ54" i="7"/>
  <c r="DJ56" i="7"/>
  <c r="DJ59" i="7"/>
  <c r="DJ62" i="7"/>
  <c r="DJ64" i="7"/>
  <c r="DJ67" i="7"/>
  <c r="DJ70" i="7"/>
  <c r="DJ73" i="7"/>
  <c r="DJ76" i="7"/>
  <c r="DJ79" i="7"/>
  <c r="DJ82" i="7"/>
  <c r="DJ85" i="7"/>
  <c r="DJ88" i="7"/>
  <c r="DJ110" i="7"/>
  <c r="DJ113" i="7"/>
  <c r="DJ116" i="7"/>
  <c r="DJ119" i="7"/>
  <c r="DJ122" i="7"/>
  <c r="AA11" i="7"/>
  <c r="M17" i="7"/>
  <c r="T23" i="7"/>
  <c r="T21" i="7"/>
  <c r="DP113" i="7"/>
  <c r="DS113" i="7" s="1"/>
  <c r="CE15" i="7" s="1"/>
  <c r="DP87" i="7"/>
  <c r="DR87" i="7" s="1"/>
  <c r="DP67" i="7"/>
  <c r="DR67" i="7" s="1"/>
  <c r="CK9" i="7" s="1"/>
  <c r="DP60" i="7"/>
  <c r="DR60" i="7" s="1"/>
  <c r="DP53" i="7"/>
  <c r="DR53" i="7" s="1"/>
  <c r="DH9" i="7"/>
  <c r="DH14" i="7"/>
  <c r="DH19" i="7"/>
  <c r="O16" i="7"/>
  <c r="AN21" i="7"/>
  <c r="BH13" i="7"/>
  <c r="CL12" i="7"/>
  <c r="AX24" i="7"/>
  <c r="BI16" i="7"/>
  <c r="CM24" i="7"/>
  <c r="BI28" i="7"/>
  <c r="O21" i="7"/>
  <c r="AO15" i="7"/>
  <c r="P21" i="7"/>
  <c r="AG9" i="7"/>
  <c r="T9" i="7"/>
  <c r="AP9" i="7"/>
  <c r="I123" i="7"/>
  <c r="I119" i="7"/>
  <c r="I124" i="7"/>
  <c r="I120" i="7"/>
  <c r="I110" i="7"/>
  <c r="I125" i="7"/>
  <c r="I121" i="7"/>
  <c r="I117" i="7"/>
  <c r="I116" i="7"/>
  <c r="I115" i="7"/>
  <c r="I114" i="7"/>
  <c r="I112" i="7"/>
  <c r="I118" i="7"/>
  <c r="I85" i="7"/>
  <c r="I75" i="7"/>
  <c r="I69" i="7"/>
  <c r="I88" i="7"/>
  <c r="I79" i="7"/>
  <c r="I87" i="7"/>
  <c r="I78" i="7"/>
  <c r="I111" i="7"/>
  <c r="I108" i="7"/>
  <c r="I80" i="7"/>
  <c r="I62" i="7"/>
  <c r="I122" i="7"/>
  <c r="I66" i="7"/>
  <c r="I74" i="7"/>
  <c r="I84" i="7"/>
  <c r="I26" i="7"/>
  <c r="I56" i="7"/>
  <c r="I50" i="7"/>
  <c r="I40" i="7"/>
  <c r="I109" i="7"/>
  <c r="I113" i="7"/>
  <c r="I86" i="7"/>
  <c r="I77" i="7"/>
  <c r="I68" i="7"/>
  <c r="I61" i="7"/>
  <c r="I46" i="7"/>
  <c r="I37" i="7"/>
  <c r="I81" i="7"/>
  <c r="I60" i="7"/>
  <c r="I83" i="7"/>
  <c r="I65" i="7"/>
  <c r="I72" i="7"/>
  <c r="I67" i="7"/>
  <c r="I59" i="7"/>
  <c r="I76" i="7"/>
  <c r="I70" i="7"/>
  <c r="I58" i="7"/>
  <c r="I25" i="7"/>
  <c r="I29" i="7"/>
  <c r="I82" i="7"/>
  <c r="I64" i="7"/>
  <c r="I73" i="7"/>
  <c r="I63" i="7"/>
  <c r="I71" i="7"/>
  <c r="I42" i="7"/>
  <c r="I21" i="7"/>
  <c r="I55" i="7"/>
  <c r="I51" i="7"/>
  <c r="I48" i="7"/>
  <c r="I45" i="7"/>
  <c r="I10" i="7"/>
  <c r="I34" i="7"/>
  <c r="I39" i="7"/>
  <c r="I49" i="7"/>
  <c r="I27" i="7"/>
  <c r="I54" i="7"/>
  <c r="I36" i="7"/>
  <c r="I53" i="7"/>
  <c r="I43" i="7"/>
  <c r="I35" i="7"/>
  <c r="I19" i="7"/>
  <c r="I57" i="7"/>
  <c r="I52" i="7"/>
  <c r="I32" i="7"/>
  <c r="I47" i="7"/>
  <c r="I41" i="7"/>
  <c r="I44" i="7"/>
  <c r="I31" i="7"/>
  <c r="I30" i="7"/>
  <c r="I38" i="7"/>
  <c r="I17" i="7"/>
  <c r="I15" i="7"/>
  <c r="J123" i="7"/>
  <c r="J119" i="7"/>
  <c r="J124" i="7"/>
  <c r="J120" i="7"/>
  <c r="J110" i="7"/>
  <c r="J125" i="7"/>
  <c r="J121" i="7"/>
  <c r="J117" i="7"/>
  <c r="J116" i="7"/>
  <c r="J115" i="7"/>
  <c r="J114" i="7"/>
  <c r="J113" i="7"/>
  <c r="J112" i="7"/>
  <c r="J111" i="7"/>
  <c r="J122" i="7"/>
  <c r="J118" i="7"/>
  <c r="J75" i="7"/>
  <c r="J108" i="7"/>
  <c r="J80" i="7"/>
  <c r="J72" i="7"/>
  <c r="J79" i="7"/>
  <c r="J69" i="7"/>
  <c r="J62" i="7"/>
  <c r="J81" i="7"/>
  <c r="J63" i="7"/>
  <c r="J88" i="7"/>
  <c r="J73" i="7"/>
  <c r="J71" i="7"/>
  <c r="J67" i="7"/>
  <c r="J74" i="7"/>
  <c r="J84" i="7"/>
  <c r="J109" i="7"/>
  <c r="J64" i="7"/>
  <c r="J57" i="7"/>
  <c r="J41" i="7"/>
  <c r="J87" i="7"/>
  <c r="J86" i="7"/>
  <c r="J52" i="7"/>
  <c r="J83" i="7"/>
  <c r="J26" i="7"/>
  <c r="J56" i="7"/>
  <c r="J53" i="7"/>
  <c r="J65" i="7"/>
  <c r="J76" i="7"/>
  <c r="J85" i="7"/>
  <c r="J78" i="7"/>
  <c r="J70" i="7"/>
  <c r="J82" i="7"/>
  <c r="J34" i="7"/>
  <c r="J47" i="7"/>
  <c r="J10" i="7"/>
  <c r="J66" i="7"/>
  <c r="J61" i="7"/>
  <c r="J68" i="7"/>
  <c r="J77" i="7"/>
  <c r="J60" i="7"/>
  <c r="J50" i="7"/>
  <c r="J45" i="7"/>
  <c r="J33" i="7"/>
  <c r="J59" i="7"/>
  <c r="J39" i="7"/>
  <c r="J37" i="7"/>
  <c r="J49" i="7"/>
  <c r="J27" i="7"/>
  <c r="J54" i="7"/>
  <c r="J36" i="7"/>
  <c r="J46" i="7"/>
  <c r="J43" i="7"/>
  <c r="J58" i="7"/>
  <c r="J40" i="7"/>
  <c r="J35" i="7"/>
  <c r="J32" i="7"/>
  <c r="J44" i="7"/>
  <c r="J31" i="7"/>
  <c r="J25" i="7"/>
  <c r="J30" i="7"/>
  <c r="J38" i="7"/>
  <c r="J55" i="7"/>
  <c r="J51" i="7"/>
  <c r="J48" i="7"/>
  <c r="J42" i="7"/>
  <c r="J24" i="7"/>
  <c r="J22" i="7"/>
  <c r="J8" i="7"/>
  <c r="J16" i="7"/>
  <c r="AZ87" i="7"/>
  <c r="AZ122" i="7"/>
  <c r="AZ118" i="7"/>
  <c r="AZ123" i="7"/>
  <c r="AZ119" i="7"/>
  <c r="AZ109" i="7"/>
  <c r="AZ124" i="7"/>
  <c r="AZ120" i="7"/>
  <c r="AZ113" i="7"/>
  <c r="AZ115" i="7"/>
  <c r="AZ85" i="7"/>
  <c r="AZ82" i="7"/>
  <c r="AZ73" i="7"/>
  <c r="AZ110" i="7"/>
  <c r="AZ83" i="7"/>
  <c r="AZ116" i="7"/>
  <c r="AZ76" i="7"/>
  <c r="AZ70" i="7"/>
  <c r="AZ125" i="7"/>
  <c r="AZ86" i="7"/>
  <c r="AZ84" i="7"/>
  <c r="AZ68" i="7"/>
  <c r="AZ117" i="7"/>
  <c r="AZ71" i="7"/>
  <c r="AZ121" i="7"/>
  <c r="AZ112" i="7"/>
  <c r="AZ108" i="7"/>
  <c r="AZ26" i="7"/>
  <c r="AZ88" i="7"/>
  <c r="AZ114" i="7"/>
  <c r="AZ80" i="7"/>
  <c r="AZ74" i="7"/>
  <c r="AZ79" i="7"/>
  <c r="AZ67" i="7"/>
  <c r="AZ54" i="7"/>
  <c r="AZ48" i="7"/>
  <c r="AZ111" i="7"/>
  <c r="AZ69" i="7"/>
  <c r="AZ58" i="7"/>
  <c r="AZ51" i="7"/>
  <c r="AZ25" i="7"/>
  <c r="AZ65" i="7"/>
  <c r="AZ77" i="7"/>
  <c r="AZ75" i="7"/>
  <c r="AZ62" i="7"/>
  <c r="AZ61" i="7"/>
  <c r="AZ81" i="7"/>
  <c r="AZ64" i="7"/>
  <c r="AZ60" i="7"/>
  <c r="AZ50" i="7"/>
  <c r="AZ45" i="7"/>
  <c r="AZ32" i="7"/>
  <c r="AZ20" i="7"/>
  <c r="AZ23" i="7"/>
  <c r="AZ72" i="7"/>
  <c r="AZ63" i="7"/>
  <c r="AZ66" i="7"/>
  <c r="AZ53" i="7"/>
  <c r="AZ78" i="7"/>
  <c r="AZ59" i="7"/>
  <c r="AZ35" i="7"/>
  <c r="AZ38" i="7"/>
  <c r="AZ55" i="7"/>
  <c r="AZ49" i="7"/>
  <c r="AZ34" i="7"/>
  <c r="AZ46" i="7"/>
  <c r="AZ40" i="7"/>
  <c r="AZ43" i="7"/>
  <c r="AZ31" i="7"/>
  <c r="AZ44" i="7"/>
  <c r="AZ47" i="7"/>
  <c r="AZ41" i="7"/>
  <c r="AZ42" i="7"/>
  <c r="AZ22" i="7"/>
  <c r="AZ57" i="7"/>
  <c r="AZ52" i="7"/>
  <c r="AZ30" i="7"/>
  <c r="AZ10" i="7"/>
  <c r="AZ27" i="7"/>
  <c r="AZ56" i="7"/>
  <c r="AZ36" i="7"/>
  <c r="AZ39" i="7"/>
  <c r="AZ37" i="7"/>
  <c r="CN123" i="7"/>
  <c r="CN119" i="7"/>
  <c r="CN124" i="7"/>
  <c r="CN120" i="7"/>
  <c r="CN110" i="7"/>
  <c r="CN85" i="7"/>
  <c r="CN125" i="7"/>
  <c r="CN121" i="7"/>
  <c r="CN117" i="7"/>
  <c r="CN116" i="7"/>
  <c r="CN115" i="7"/>
  <c r="CN114" i="7"/>
  <c r="CN113" i="7"/>
  <c r="CN112" i="7"/>
  <c r="CN111" i="7"/>
  <c r="CN122" i="7"/>
  <c r="CN118" i="7"/>
  <c r="CN108" i="7"/>
  <c r="CN75" i="7"/>
  <c r="CN80" i="7"/>
  <c r="CN72" i="7"/>
  <c r="CN83" i="7"/>
  <c r="CN71" i="7"/>
  <c r="CN62" i="7"/>
  <c r="CN84" i="7"/>
  <c r="CN63" i="7"/>
  <c r="CN109" i="7"/>
  <c r="CN76" i="7"/>
  <c r="CN69" i="7"/>
  <c r="CN67" i="7"/>
  <c r="CN81" i="7"/>
  <c r="CN57" i="7"/>
  <c r="CN41" i="7"/>
  <c r="CN88" i="7"/>
  <c r="CN87" i="7"/>
  <c r="CN86" i="7"/>
  <c r="CN78" i="7"/>
  <c r="CN52" i="7"/>
  <c r="CN44" i="7"/>
  <c r="CN34" i="7"/>
  <c r="CN74" i="7"/>
  <c r="CN26" i="7"/>
  <c r="CN70" i="7"/>
  <c r="CN61" i="7"/>
  <c r="CN65" i="7"/>
  <c r="CN82" i="7"/>
  <c r="CN56" i="7"/>
  <c r="CN53" i="7"/>
  <c r="CN38" i="7"/>
  <c r="CN10" i="7"/>
  <c r="CN73" i="7"/>
  <c r="CN64" i="7"/>
  <c r="CN59" i="7"/>
  <c r="CN77" i="7"/>
  <c r="CN79" i="7"/>
  <c r="CN66" i="7"/>
  <c r="CN68" i="7"/>
  <c r="CN58" i="7"/>
  <c r="CN25" i="7"/>
  <c r="CN40" i="7"/>
  <c r="CN24" i="7"/>
  <c r="CN13" i="7"/>
  <c r="CN60" i="7"/>
  <c r="CN39" i="7"/>
  <c r="CN37" i="7"/>
  <c r="CN32" i="7"/>
  <c r="CN49" i="7"/>
  <c r="CN51" i="7"/>
  <c r="CN31" i="7"/>
  <c r="CN55" i="7"/>
  <c r="CN46" i="7"/>
  <c r="CN43" i="7"/>
  <c r="CN42" i="7"/>
  <c r="CN33" i="7"/>
  <c r="CN50" i="7"/>
  <c r="CN47" i="7"/>
  <c r="CN54" i="7"/>
  <c r="CN30" i="7"/>
  <c r="CN27" i="7"/>
  <c r="CN48" i="7"/>
  <c r="CN36" i="7"/>
  <c r="CN21" i="7"/>
  <c r="CN45" i="7"/>
  <c r="CN35" i="7"/>
  <c r="CN19" i="7"/>
  <c r="AH11" i="7"/>
  <c r="CD15" i="7"/>
  <c r="BV12" i="7"/>
  <c r="CO17" i="7"/>
  <c r="BA88" i="7"/>
  <c r="BA122" i="7"/>
  <c r="BA118" i="7"/>
  <c r="BA123" i="7"/>
  <c r="BA119" i="7"/>
  <c r="BA109" i="7"/>
  <c r="BA124" i="7"/>
  <c r="BA120" i="7"/>
  <c r="BA110" i="7"/>
  <c r="BA125" i="7"/>
  <c r="BA121" i="7"/>
  <c r="BA117" i="7"/>
  <c r="BA116" i="7"/>
  <c r="BA115" i="7"/>
  <c r="BA114" i="7"/>
  <c r="BA113" i="7"/>
  <c r="BA112" i="7"/>
  <c r="BA111" i="7"/>
  <c r="BA83" i="7"/>
  <c r="BA84" i="7"/>
  <c r="BA74" i="7"/>
  <c r="BA77" i="7"/>
  <c r="BA71" i="7"/>
  <c r="BA72" i="7"/>
  <c r="BA108" i="7"/>
  <c r="BA76" i="7"/>
  <c r="BA69" i="7"/>
  <c r="BA64" i="7"/>
  <c r="BA87" i="7"/>
  <c r="BA86" i="7"/>
  <c r="BA79" i="7"/>
  <c r="BA70" i="7"/>
  <c r="BA62" i="7"/>
  <c r="BA34" i="7"/>
  <c r="BA49" i="7"/>
  <c r="BA39" i="7"/>
  <c r="BA85" i="7"/>
  <c r="BA82" i="7"/>
  <c r="BA59" i="7"/>
  <c r="BA45" i="7"/>
  <c r="BA65" i="7"/>
  <c r="BA58" i="7"/>
  <c r="BA73" i="7"/>
  <c r="BA75" i="7"/>
  <c r="BA67" i="7"/>
  <c r="BA61" i="7"/>
  <c r="BA81" i="7"/>
  <c r="BA63" i="7"/>
  <c r="BA56" i="7"/>
  <c r="BA22" i="7"/>
  <c r="BA66" i="7"/>
  <c r="BA78" i="7"/>
  <c r="BA68" i="7"/>
  <c r="BA80" i="7"/>
  <c r="BA26" i="7"/>
  <c r="BA25" i="7"/>
  <c r="BA48" i="7"/>
  <c r="BA40" i="7"/>
  <c r="BA43" i="7"/>
  <c r="BA28" i="7"/>
  <c r="BA35" i="7"/>
  <c r="BA60" i="7"/>
  <c r="BA46" i="7"/>
  <c r="BA32" i="7"/>
  <c r="BA31" i="7"/>
  <c r="BA54" i="7"/>
  <c r="BA50" i="7"/>
  <c r="BA44" i="7"/>
  <c r="BA38" i="7"/>
  <c r="BA47" i="7"/>
  <c r="BA41" i="7"/>
  <c r="BA42" i="7"/>
  <c r="BA53" i="7"/>
  <c r="BA12" i="7"/>
  <c r="BA57" i="7"/>
  <c r="BA52" i="7"/>
  <c r="BA30" i="7"/>
  <c r="BA10" i="7"/>
  <c r="BA33" i="7"/>
  <c r="BA27" i="7"/>
  <c r="BA36" i="7"/>
  <c r="BA21" i="7"/>
  <c r="BA37" i="7"/>
  <c r="BA55" i="7"/>
  <c r="BA51" i="7"/>
  <c r="BA29" i="7"/>
  <c r="BA15" i="7"/>
  <c r="CO123" i="7"/>
  <c r="CO119" i="7"/>
  <c r="CO109" i="7"/>
  <c r="CO124" i="7"/>
  <c r="CO120" i="7"/>
  <c r="CO110" i="7"/>
  <c r="CO85" i="7"/>
  <c r="CO125" i="7"/>
  <c r="CO121" i="7"/>
  <c r="CO117" i="7"/>
  <c r="CO116" i="7"/>
  <c r="CO115" i="7"/>
  <c r="CO114" i="7"/>
  <c r="CO113" i="7"/>
  <c r="CO112" i="7"/>
  <c r="CO111" i="7"/>
  <c r="CO86" i="7"/>
  <c r="CO87" i="7"/>
  <c r="CO122" i="7"/>
  <c r="CO118" i="7"/>
  <c r="CO76" i="7"/>
  <c r="CO70" i="7"/>
  <c r="CO81" i="7"/>
  <c r="CO84" i="7"/>
  <c r="CO63" i="7"/>
  <c r="CO72" i="7"/>
  <c r="CO26" i="7"/>
  <c r="CO77" i="7"/>
  <c r="CO80" i="7"/>
  <c r="CO75" i="7"/>
  <c r="CO68" i="7"/>
  <c r="CO62" i="7"/>
  <c r="CO58" i="7"/>
  <c r="CO51" i="7"/>
  <c r="CO88" i="7"/>
  <c r="CO108" i="7"/>
  <c r="CO83" i="7"/>
  <c r="CO47" i="7"/>
  <c r="CO43" i="7"/>
  <c r="CO74" i="7"/>
  <c r="CO61" i="7"/>
  <c r="CO65" i="7"/>
  <c r="CO78" i="7"/>
  <c r="CO67" i="7"/>
  <c r="CO60" i="7"/>
  <c r="CO82" i="7"/>
  <c r="CO49" i="7"/>
  <c r="CO35" i="7"/>
  <c r="CO28" i="7"/>
  <c r="CO73" i="7"/>
  <c r="CO64" i="7"/>
  <c r="CO59" i="7"/>
  <c r="CO71" i="7"/>
  <c r="CO55" i="7"/>
  <c r="CO52" i="7"/>
  <c r="CO79" i="7"/>
  <c r="CO66" i="7"/>
  <c r="CO69" i="7"/>
  <c r="CO34" i="7"/>
  <c r="CO31" i="7"/>
  <c r="CO18" i="7"/>
  <c r="CO25" i="7"/>
  <c r="CO56" i="7"/>
  <c r="CO46" i="7"/>
  <c r="CO40" i="7"/>
  <c r="CO42" i="7"/>
  <c r="CO33" i="7"/>
  <c r="CO50" i="7"/>
  <c r="CO44" i="7"/>
  <c r="CO54" i="7"/>
  <c r="CO41" i="7"/>
  <c r="CO10" i="7"/>
  <c r="CO30" i="7"/>
  <c r="CO27" i="7"/>
  <c r="CO48" i="7"/>
  <c r="CO36" i="7"/>
  <c r="CO21" i="7"/>
  <c r="CO53" i="7"/>
  <c r="CO57" i="7"/>
  <c r="CO45" i="7"/>
  <c r="CO39" i="7"/>
  <c r="CO37" i="7"/>
  <c r="CO32" i="7"/>
  <c r="CO20" i="7"/>
  <c r="J11" i="7"/>
  <c r="AZ15" i="7"/>
  <c r="I9" i="7"/>
  <c r="AH9" i="7"/>
  <c r="CN9" i="7"/>
  <c r="CZ12" i="7"/>
  <c r="Z17" i="7"/>
  <c r="CP17" i="7"/>
  <c r="CD16" i="7"/>
  <c r="BV8" i="7"/>
  <c r="BK14" i="7"/>
  <c r="CX14" i="7"/>
  <c r="AA13" i="7"/>
  <c r="BJ13" i="7"/>
  <c r="CX13" i="7"/>
  <c r="AA18" i="7"/>
  <c r="BT18" i="7"/>
  <c r="AP19" i="7"/>
  <c r="CE19" i="7"/>
  <c r="L23" i="7"/>
  <c r="BA23" i="7"/>
  <c r="CO23" i="7"/>
  <c r="BK22" i="7"/>
  <c r="CX22" i="7"/>
  <c r="BT20" i="7"/>
  <c r="AQ29" i="7"/>
  <c r="CF29" i="7"/>
  <c r="CY28" i="7"/>
  <c r="AA33" i="7"/>
  <c r="Z38" i="7"/>
  <c r="AW21" i="7"/>
  <c r="M124" i="7"/>
  <c r="M120" i="7"/>
  <c r="M85" i="7"/>
  <c r="M125" i="7"/>
  <c r="M121" i="7"/>
  <c r="M117" i="7"/>
  <c r="M116" i="7"/>
  <c r="M115" i="7"/>
  <c r="M114" i="7"/>
  <c r="M113" i="7"/>
  <c r="M112" i="7"/>
  <c r="M111" i="7"/>
  <c r="M86" i="7"/>
  <c r="M87" i="7"/>
  <c r="M88" i="7"/>
  <c r="M122" i="7"/>
  <c r="M118" i="7"/>
  <c r="M108" i="7"/>
  <c r="M123" i="7"/>
  <c r="M119" i="7"/>
  <c r="M77" i="7"/>
  <c r="M78" i="7"/>
  <c r="M71" i="7"/>
  <c r="M109" i="7"/>
  <c r="M83" i="7"/>
  <c r="M82" i="7"/>
  <c r="M64" i="7"/>
  <c r="M84" i="7"/>
  <c r="M65" i="7"/>
  <c r="M110" i="7"/>
  <c r="M75" i="7"/>
  <c r="M73" i="7"/>
  <c r="M70" i="7"/>
  <c r="M72" i="7"/>
  <c r="M67" i="7"/>
  <c r="M60" i="7"/>
  <c r="M25" i="7"/>
  <c r="M81" i="7"/>
  <c r="M76" i="7"/>
  <c r="M54" i="7"/>
  <c r="M48" i="7"/>
  <c r="M44" i="7"/>
  <c r="M59" i="7"/>
  <c r="M55" i="7"/>
  <c r="M52" i="7"/>
  <c r="M74" i="7"/>
  <c r="M69" i="7"/>
  <c r="M62" i="7"/>
  <c r="M80" i="7"/>
  <c r="M66" i="7"/>
  <c r="M57" i="7"/>
  <c r="M51" i="7"/>
  <c r="M46" i="7"/>
  <c r="M27" i="7"/>
  <c r="M24" i="7"/>
  <c r="M63" i="7"/>
  <c r="M68" i="7"/>
  <c r="M79" i="7"/>
  <c r="M26" i="7"/>
  <c r="M41" i="7"/>
  <c r="M32" i="7"/>
  <c r="M23" i="7"/>
  <c r="M13" i="7"/>
  <c r="M49" i="7"/>
  <c r="M36" i="7"/>
  <c r="M40" i="7"/>
  <c r="M43" i="7"/>
  <c r="M58" i="7"/>
  <c r="M35" i="7"/>
  <c r="M53" i="7"/>
  <c r="M50" i="7"/>
  <c r="M21" i="7"/>
  <c r="M47" i="7"/>
  <c r="M31" i="7"/>
  <c r="M18" i="7"/>
  <c r="M14" i="7"/>
  <c r="M56" i="7"/>
  <c r="M30" i="7"/>
  <c r="M38" i="7"/>
  <c r="M42" i="7"/>
  <c r="M45" i="7"/>
  <c r="M61" i="7"/>
  <c r="M34" i="7"/>
  <c r="M39" i="7"/>
  <c r="M37" i="7"/>
  <c r="L11" i="7"/>
  <c r="AP11" i="7"/>
  <c r="BU11" i="7"/>
  <c r="Z15" i="7"/>
  <c r="BB15" i="7"/>
  <c r="J9" i="7"/>
  <c r="BL9" i="7"/>
  <c r="CO9" i="7"/>
  <c r="AZ12" i="7"/>
  <c r="AA17" i="7"/>
  <c r="BK17" i="7"/>
  <c r="AZ16" i="7"/>
  <c r="CE16" i="7"/>
  <c r="L8" i="7"/>
  <c r="AP8" i="7"/>
  <c r="CZ8" i="7"/>
  <c r="Z14" i="7"/>
  <c r="CY14" i="7"/>
  <c r="BL13" i="7"/>
  <c r="CZ13" i="7"/>
  <c r="BU18" i="7"/>
  <c r="J19" i="7"/>
  <c r="AQ19" i="7"/>
  <c r="CF19" i="7"/>
  <c r="BB23" i="7"/>
  <c r="CX23" i="7"/>
  <c r="AA22" i="7"/>
  <c r="BL22" i="7"/>
  <c r="CZ22" i="7"/>
  <c r="BV20" i="7"/>
  <c r="L29" i="7"/>
  <c r="CO29" i="7"/>
  <c r="BL28" i="7"/>
  <c r="CZ28" i="7"/>
  <c r="Z24" i="7"/>
  <c r="BU24" i="7"/>
  <c r="AP21" i="7"/>
  <c r="CD12" i="7"/>
  <c r="BL17" i="7"/>
  <c r="BA16" i="7"/>
  <c r="AR8" i="7"/>
  <c r="CD8" i="7"/>
  <c r="BT14" i="7"/>
  <c r="CZ14" i="7"/>
  <c r="AG13" i="7"/>
  <c r="AH18" i="7"/>
  <c r="AR19" i="7"/>
  <c r="CY23" i="7"/>
  <c r="I20" i="7"/>
  <c r="AG20" i="7"/>
  <c r="AZ29" i="7"/>
  <c r="AA28" i="7"/>
  <c r="AA24" i="7"/>
  <c r="BV24" i="7"/>
  <c r="CY24" i="7"/>
  <c r="AG33" i="7"/>
  <c r="CY33" i="7"/>
  <c r="AZ21" i="7"/>
  <c r="AW24" i="7"/>
  <c r="BR12" i="7"/>
  <c r="BW12" i="7" s="1"/>
  <c r="BU25" i="7"/>
  <c r="CZ11" i="7"/>
  <c r="BG15" i="7"/>
  <c r="AQ9" i="7"/>
  <c r="CE12" i="7"/>
  <c r="AG17" i="7"/>
  <c r="CZ17" i="7"/>
  <c r="BB16" i="7"/>
  <c r="CN16" i="7"/>
  <c r="CE8" i="7"/>
  <c r="AG14" i="7"/>
  <c r="BV14" i="7"/>
  <c r="AH13" i="7"/>
  <c r="CE18" i="7"/>
  <c r="AZ19" i="7"/>
  <c r="CO19" i="7"/>
  <c r="BK23" i="7"/>
  <c r="CZ23" i="7"/>
  <c r="J20" i="7"/>
  <c r="AP20" i="7"/>
  <c r="CE20" i="7"/>
  <c r="BT28" i="7"/>
  <c r="AD24" i="7"/>
  <c r="AZ24" i="7"/>
  <c r="AH33" i="7"/>
  <c r="CO38" i="7"/>
  <c r="BV30" i="7"/>
  <c r="BV48" i="7"/>
  <c r="BV27" i="7"/>
  <c r="BV36" i="7"/>
  <c r="BV45" i="7"/>
  <c r="BV35" i="7"/>
  <c r="BV32" i="7"/>
  <c r="BV46" i="7"/>
  <c r="BV38" i="7"/>
  <c r="BV41" i="7"/>
  <c r="BV42" i="7"/>
  <c r="AR9" i="7"/>
  <c r="CX9" i="7"/>
  <c r="AA12" i="7"/>
  <c r="CF12" i="7"/>
  <c r="J17" i="7"/>
  <c r="AH17" i="7"/>
  <c r="BU17" i="7"/>
  <c r="Z16" i="7"/>
  <c r="AZ8" i="7"/>
  <c r="CF8" i="7"/>
  <c r="AH14" i="7"/>
  <c r="I13" i="7"/>
  <c r="AP13" i="7"/>
  <c r="BT13" i="7"/>
  <c r="I18" i="7"/>
  <c r="CF18" i="7"/>
  <c r="BA19" i="7"/>
  <c r="Z23" i="7"/>
  <c r="BL23" i="7"/>
  <c r="AG22" i="7"/>
  <c r="AQ20" i="7"/>
  <c r="CF20" i="7"/>
  <c r="AG28" i="7"/>
  <c r="BU28" i="7"/>
  <c r="I24" i="7"/>
  <c r="BA24" i="7"/>
  <c r="CD24" i="7"/>
  <c r="BV21" i="7"/>
  <c r="BH9" i="7"/>
  <c r="AY9" i="7"/>
  <c r="BQ13" i="7"/>
  <c r="BQ24" i="7"/>
  <c r="AP124" i="7"/>
  <c r="AP120" i="7"/>
  <c r="AP110" i="7"/>
  <c r="AP125" i="7"/>
  <c r="AP121" i="7"/>
  <c r="AP117" i="7"/>
  <c r="AP116" i="7"/>
  <c r="AP115" i="7"/>
  <c r="AP114" i="7"/>
  <c r="AP113" i="7"/>
  <c r="AP112" i="7"/>
  <c r="AP111" i="7"/>
  <c r="AP86" i="7"/>
  <c r="AP87" i="7"/>
  <c r="AP88" i="7"/>
  <c r="AP122" i="7"/>
  <c r="AP118" i="7"/>
  <c r="AP108" i="7"/>
  <c r="AP123" i="7"/>
  <c r="AP119" i="7"/>
  <c r="AP78" i="7"/>
  <c r="AP79" i="7"/>
  <c r="AP84" i="7"/>
  <c r="AP74" i="7"/>
  <c r="AP80" i="7"/>
  <c r="AP65" i="7"/>
  <c r="AP81" i="7"/>
  <c r="AP66" i="7"/>
  <c r="AP73" i="7"/>
  <c r="AP109" i="7"/>
  <c r="AP76" i="7"/>
  <c r="AP71" i="7"/>
  <c r="AP75" i="7"/>
  <c r="AP26" i="7"/>
  <c r="AP61" i="7"/>
  <c r="AP46" i="7"/>
  <c r="AP37" i="7"/>
  <c r="AP85" i="7"/>
  <c r="AP72" i="7"/>
  <c r="AP62" i="7"/>
  <c r="AP34" i="7"/>
  <c r="AP49" i="7"/>
  <c r="AP39" i="7"/>
  <c r="AP82" i="7"/>
  <c r="AP68" i="7"/>
  <c r="AP59" i="7"/>
  <c r="AP67" i="7"/>
  <c r="AP58" i="7"/>
  <c r="AP77" i="7"/>
  <c r="AP42" i="7"/>
  <c r="AP83" i="7"/>
  <c r="AP54" i="7"/>
  <c r="AP69" i="7"/>
  <c r="AP64" i="7"/>
  <c r="AP63" i="7"/>
  <c r="AP60" i="7"/>
  <c r="AP70" i="7"/>
  <c r="AP53" i="7"/>
  <c r="AP22" i="7"/>
  <c r="AP56" i="7"/>
  <c r="AP25" i="7"/>
  <c r="AP48" i="7"/>
  <c r="AP55" i="7"/>
  <c r="AP45" i="7"/>
  <c r="AP36" i="7"/>
  <c r="AP27" i="7"/>
  <c r="AP51" i="7"/>
  <c r="AP35" i="7"/>
  <c r="AP40" i="7"/>
  <c r="AP43" i="7"/>
  <c r="AP32" i="7"/>
  <c r="AP16" i="7"/>
  <c r="AP17" i="7"/>
  <c r="AP50" i="7"/>
  <c r="AP31" i="7"/>
  <c r="AP41" i="7"/>
  <c r="AP44" i="7"/>
  <c r="AP38" i="7"/>
  <c r="AP52" i="7"/>
  <c r="AP47" i="7"/>
  <c r="AP57" i="7"/>
  <c r="AP30" i="7"/>
  <c r="AP10" i="7"/>
  <c r="AP33" i="7"/>
  <c r="AP12" i="7"/>
  <c r="CX124" i="7"/>
  <c r="CX120" i="7"/>
  <c r="CX110" i="7"/>
  <c r="CX125" i="7"/>
  <c r="CX121" i="7"/>
  <c r="CX117" i="7"/>
  <c r="CX116" i="7"/>
  <c r="CX115" i="7"/>
  <c r="CX114" i="7"/>
  <c r="CX113" i="7"/>
  <c r="CX112" i="7"/>
  <c r="CX111" i="7"/>
  <c r="CX86" i="7"/>
  <c r="CX87" i="7"/>
  <c r="CX88" i="7"/>
  <c r="CX122" i="7"/>
  <c r="CX118" i="7"/>
  <c r="CX108" i="7"/>
  <c r="CX123" i="7"/>
  <c r="CX119" i="7"/>
  <c r="CX109" i="7"/>
  <c r="CX78" i="7"/>
  <c r="CX71" i="7"/>
  <c r="CX85" i="7"/>
  <c r="CX79" i="7"/>
  <c r="CX84" i="7"/>
  <c r="CX74" i="7"/>
  <c r="CX68" i="7"/>
  <c r="CX73" i="7"/>
  <c r="CX70" i="7"/>
  <c r="CX65" i="7"/>
  <c r="CX66" i="7"/>
  <c r="CX80" i="7"/>
  <c r="CX61" i="7"/>
  <c r="CX46" i="7"/>
  <c r="CX37" i="7"/>
  <c r="CX83" i="7"/>
  <c r="CX82" i="7"/>
  <c r="CX34" i="7"/>
  <c r="CX49" i="7"/>
  <c r="CX39" i="7"/>
  <c r="CX72" i="7"/>
  <c r="CX54" i="7"/>
  <c r="CX67" i="7"/>
  <c r="CX76" i="7"/>
  <c r="CX62" i="7"/>
  <c r="CX60" i="7"/>
  <c r="CX63" i="7"/>
  <c r="CX64" i="7"/>
  <c r="CX48" i="7"/>
  <c r="CX42" i="7"/>
  <c r="CX75" i="7"/>
  <c r="CX77" i="7"/>
  <c r="CX69" i="7"/>
  <c r="CX58" i="7"/>
  <c r="CX25" i="7"/>
  <c r="CX81" i="7"/>
  <c r="CX26" i="7"/>
  <c r="CX57" i="7"/>
  <c r="CX51" i="7"/>
  <c r="CX40" i="7"/>
  <c r="CX43" i="7"/>
  <c r="CX55" i="7"/>
  <c r="CX33" i="7"/>
  <c r="CX50" i="7"/>
  <c r="CX44" i="7"/>
  <c r="CX10" i="7"/>
  <c r="CX59" i="7"/>
  <c r="CX47" i="7"/>
  <c r="CX41" i="7"/>
  <c r="CX30" i="7"/>
  <c r="CX36" i="7"/>
  <c r="CX27" i="7"/>
  <c r="CX21" i="7"/>
  <c r="CX24" i="7"/>
  <c r="CX17" i="7"/>
  <c r="CX53" i="7"/>
  <c r="CX45" i="7"/>
  <c r="CX35" i="7"/>
  <c r="CX52" i="7"/>
  <c r="CX32" i="7"/>
  <c r="CX56" i="7"/>
  <c r="CX38" i="7"/>
  <c r="CX31" i="7"/>
  <c r="CX18" i="7"/>
  <c r="CD11" i="7"/>
  <c r="BK15" i="7"/>
  <c r="AA16" i="7"/>
  <c r="I14" i="7"/>
  <c r="BB46" i="7"/>
  <c r="BB32" i="7"/>
  <c r="BB40" i="7"/>
  <c r="BB43" i="7"/>
  <c r="BB31" i="7"/>
  <c r="BB38" i="7"/>
  <c r="BB47" i="7"/>
  <c r="BB41" i="7"/>
  <c r="BB42" i="7"/>
  <c r="BB48" i="7"/>
  <c r="BB45" i="7"/>
  <c r="BB37" i="7"/>
  <c r="BB39" i="7"/>
  <c r="CP49" i="7"/>
  <c r="CP46" i="7"/>
  <c r="CP31" i="7"/>
  <c r="CP38" i="7"/>
  <c r="CP40" i="7"/>
  <c r="CP43" i="7"/>
  <c r="CP42" i="7"/>
  <c r="CP33" i="7"/>
  <c r="CP50" i="7"/>
  <c r="CP44" i="7"/>
  <c r="CP10" i="7"/>
  <c r="CP36" i="7"/>
  <c r="CP21" i="7"/>
  <c r="CP32" i="7"/>
  <c r="CP35" i="7"/>
  <c r="AZ11" i="7"/>
  <c r="AG15" i="7"/>
  <c r="BU9" i="7"/>
  <c r="CO16" i="7"/>
  <c r="BJ123" i="7"/>
  <c r="BJ119" i="7"/>
  <c r="BJ124" i="7"/>
  <c r="BJ120" i="7"/>
  <c r="BJ110" i="7"/>
  <c r="BJ85" i="7"/>
  <c r="BJ125" i="7"/>
  <c r="BJ121" i="7"/>
  <c r="BJ117" i="7"/>
  <c r="BJ116" i="7"/>
  <c r="BJ115" i="7"/>
  <c r="BJ114" i="7"/>
  <c r="BJ113" i="7"/>
  <c r="BJ112" i="7"/>
  <c r="BJ111" i="7"/>
  <c r="BJ122" i="7"/>
  <c r="BJ118" i="7"/>
  <c r="BJ75" i="7"/>
  <c r="BJ108" i="7"/>
  <c r="BJ80" i="7"/>
  <c r="BJ72" i="7"/>
  <c r="BJ73" i="7"/>
  <c r="BJ62" i="7"/>
  <c r="BJ74" i="7"/>
  <c r="BJ70" i="7"/>
  <c r="BJ63" i="7"/>
  <c r="BJ79" i="7"/>
  <c r="BJ67" i="7"/>
  <c r="BJ88" i="7"/>
  <c r="BJ87" i="7"/>
  <c r="BJ109" i="7"/>
  <c r="BJ84" i="7"/>
  <c r="BJ83" i="7"/>
  <c r="BJ78" i="7"/>
  <c r="BJ57" i="7"/>
  <c r="BJ41" i="7"/>
  <c r="BJ71" i="7"/>
  <c r="BJ26" i="7"/>
  <c r="BJ52" i="7"/>
  <c r="BJ44" i="7"/>
  <c r="BJ61" i="7"/>
  <c r="BJ51" i="7"/>
  <c r="BJ86" i="7"/>
  <c r="BJ77" i="7"/>
  <c r="BJ81" i="7"/>
  <c r="BJ64" i="7"/>
  <c r="BJ60" i="7"/>
  <c r="BJ69" i="7"/>
  <c r="BJ66" i="7"/>
  <c r="BJ59" i="7"/>
  <c r="BJ10" i="7"/>
  <c r="BJ24" i="7"/>
  <c r="BJ76" i="7"/>
  <c r="BJ68" i="7"/>
  <c r="BJ82" i="7"/>
  <c r="BJ58" i="7"/>
  <c r="BJ65" i="7"/>
  <c r="BJ39" i="7"/>
  <c r="BJ37" i="7"/>
  <c r="BJ34" i="7"/>
  <c r="BJ40" i="7"/>
  <c r="BJ31" i="7"/>
  <c r="BJ54" i="7"/>
  <c r="BJ38" i="7"/>
  <c r="BJ50" i="7"/>
  <c r="BJ47" i="7"/>
  <c r="BJ42" i="7"/>
  <c r="BJ53" i="7"/>
  <c r="BJ30" i="7"/>
  <c r="BJ33" i="7"/>
  <c r="BJ48" i="7"/>
  <c r="BJ27" i="7"/>
  <c r="BJ28" i="7"/>
  <c r="BJ23" i="7"/>
  <c r="BJ15" i="7"/>
  <c r="BJ25" i="7"/>
  <c r="BJ45" i="7"/>
  <c r="BJ36" i="7"/>
  <c r="BJ21" i="7"/>
  <c r="BJ56" i="7"/>
  <c r="BJ35" i="7"/>
  <c r="BJ55" i="7"/>
  <c r="BJ49" i="7"/>
  <c r="BJ32" i="7"/>
  <c r="BJ46" i="7"/>
  <c r="BJ43" i="7"/>
  <c r="BJ8" i="7"/>
  <c r="BJ11" i="7"/>
  <c r="CD87" i="7"/>
  <c r="CD122" i="7"/>
  <c r="CD118" i="7"/>
  <c r="CD123" i="7"/>
  <c r="CD119" i="7"/>
  <c r="CD109" i="7"/>
  <c r="CD124" i="7"/>
  <c r="CD120" i="7"/>
  <c r="CD125" i="7"/>
  <c r="CD112" i="7"/>
  <c r="CD82" i="7"/>
  <c r="CD73" i="7"/>
  <c r="CD117" i="7"/>
  <c r="CD83" i="7"/>
  <c r="CD114" i="7"/>
  <c r="CD76" i="7"/>
  <c r="CD70" i="7"/>
  <c r="CD79" i="7"/>
  <c r="CD68" i="7"/>
  <c r="CD108" i="7"/>
  <c r="CD80" i="7"/>
  <c r="CD116" i="7"/>
  <c r="CD111" i="7"/>
  <c r="CD113" i="7"/>
  <c r="CD110" i="7"/>
  <c r="CD115" i="7"/>
  <c r="CD88" i="7"/>
  <c r="CD86" i="7"/>
  <c r="CD74" i="7"/>
  <c r="CD26" i="7"/>
  <c r="CD85" i="7"/>
  <c r="CD77" i="7"/>
  <c r="CD121" i="7"/>
  <c r="CD71" i="7"/>
  <c r="CD81" i="7"/>
  <c r="CD64" i="7"/>
  <c r="CD63" i="7"/>
  <c r="CD54" i="7"/>
  <c r="CD84" i="7"/>
  <c r="CD58" i="7"/>
  <c r="CD51" i="7"/>
  <c r="CD66" i="7"/>
  <c r="CD55" i="7"/>
  <c r="CD52" i="7"/>
  <c r="CD69" i="7"/>
  <c r="CD72" i="7"/>
  <c r="CD65" i="7"/>
  <c r="CD78" i="7"/>
  <c r="CD57" i="7"/>
  <c r="CD46" i="7"/>
  <c r="CD32" i="7"/>
  <c r="CD20" i="7"/>
  <c r="CD23" i="7"/>
  <c r="CD67" i="7"/>
  <c r="CD62" i="7"/>
  <c r="CD60" i="7"/>
  <c r="CD75" i="7"/>
  <c r="CD59" i="7"/>
  <c r="CD41" i="7"/>
  <c r="CD35" i="7"/>
  <c r="CD38" i="7"/>
  <c r="CD28" i="7"/>
  <c r="CD53" i="7"/>
  <c r="CD48" i="7"/>
  <c r="CD36" i="7"/>
  <c r="CD21" i="7"/>
  <c r="CD45" i="7"/>
  <c r="CD56" i="7"/>
  <c r="CD39" i="7"/>
  <c r="CD37" i="7"/>
  <c r="CD49" i="7"/>
  <c r="CD40" i="7"/>
  <c r="CD43" i="7"/>
  <c r="CD31" i="7"/>
  <c r="CD18" i="7"/>
  <c r="CD14" i="7"/>
  <c r="CD9" i="7"/>
  <c r="CD34" i="7"/>
  <c r="CD50" i="7"/>
  <c r="CD44" i="7"/>
  <c r="CD42" i="7"/>
  <c r="CD61" i="7"/>
  <c r="CD33" i="7"/>
  <c r="CD47" i="7"/>
  <c r="CD10" i="7"/>
  <c r="CD30" i="7"/>
  <c r="CD27" i="7"/>
  <c r="BA11" i="7"/>
  <c r="J15" i="7"/>
  <c r="AH15" i="7"/>
  <c r="BV9" i="7"/>
  <c r="BJ12" i="7"/>
  <c r="BV17" i="7"/>
  <c r="BJ16" i="7"/>
  <c r="CP16" i="7"/>
  <c r="BA8" i="7"/>
  <c r="CE14" i="7"/>
  <c r="J13" i="7"/>
  <c r="AQ13" i="7"/>
  <c r="J18" i="7"/>
  <c r="CX19" i="7"/>
  <c r="BT23" i="7"/>
  <c r="AR20" i="7"/>
  <c r="BK29" i="7"/>
  <c r="BM29" i="7" s="1"/>
  <c r="BV28" i="7"/>
  <c r="CE24" i="7"/>
  <c r="AR33" i="7"/>
  <c r="J21" i="7"/>
  <c r="AQ53" i="7"/>
  <c r="BK56" i="7"/>
  <c r="CE50" i="7"/>
  <c r="CY57" i="7"/>
  <c r="BB11" i="7"/>
  <c r="CE11" i="7"/>
  <c r="BL15" i="7"/>
  <c r="CP15" i="7"/>
  <c r="AZ9" i="7"/>
  <c r="BK12" i="7"/>
  <c r="CN12" i="7"/>
  <c r="L17" i="7"/>
  <c r="AQ17" i="7"/>
  <c r="BK16" i="7"/>
  <c r="CX16" i="7"/>
  <c r="BB8" i="7"/>
  <c r="J14" i="7"/>
  <c r="AP14" i="7"/>
  <c r="AR13" i="7"/>
  <c r="CD13" i="7"/>
  <c r="L18" i="7"/>
  <c r="AZ18" i="7"/>
  <c r="CN18" i="7"/>
  <c r="BJ19" i="7"/>
  <c r="BU23" i="7"/>
  <c r="I22" i="7"/>
  <c r="AQ22" i="7"/>
  <c r="CF22" i="7"/>
  <c r="CN20" i="7"/>
  <c r="Z29" i="7"/>
  <c r="I28" i="7"/>
  <c r="AP28" i="7"/>
  <c r="AG24" i="7"/>
  <c r="BH24" i="7"/>
  <c r="I33" i="7"/>
  <c r="AC24" i="7"/>
  <c r="P24" i="7"/>
  <c r="AR85" i="7"/>
  <c r="AR125" i="7"/>
  <c r="AR121" i="7"/>
  <c r="AR117" i="7"/>
  <c r="AR116" i="7"/>
  <c r="AR115" i="7"/>
  <c r="AR114" i="7"/>
  <c r="AR88" i="7"/>
  <c r="AR122" i="7"/>
  <c r="AR118" i="7"/>
  <c r="AR108" i="7"/>
  <c r="AR123" i="7"/>
  <c r="AR119" i="7"/>
  <c r="AR109" i="7"/>
  <c r="AR124" i="7"/>
  <c r="AR120" i="7"/>
  <c r="AR110" i="7"/>
  <c r="AR112" i="7"/>
  <c r="AR80" i="7"/>
  <c r="AR72" i="7"/>
  <c r="AR81" i="7"/>
  <c r="AR75" i="7"/>
  <c r="AR69" i="7"/>
  <c r="AR113" i="7"/>
  <c r="AR82" i="7"/>
  <c r="AR67" i="7"/>
  <c r="AR86" i="7"/>
  <c r="AR83" i="7"/>
  <c r="AR87" i="7"/>
  <c r="AR70" i="7"/>
  <c r="AR84" i="7"/>
  <c r="AR74" i="7"/>
  <c r="AR65" i="7"/>
  <c r="AR63" i="7"/>
  <c r="AR47" i="7"/>
  <c r="AR43" i="7"/>
  <c r="AR111" i="7"/>
  <c r="AR56" i="7"/>
  <c r="AR50" i="7"/>
  <c r="AR40" i="7"/>
  <c r="AR55" i="7"/>
  <c r="AR52" i="7"/>
  <c r="AR26" i="7"/>
  <c r="AR73" i="7"/>
  <c r="AR71" i="7"/>
  <c r="AR77" i="7"/>
  <c r="AR79" i="7"/>
  <c r="AR62" i="7"/>
  <c r="AR54" i="7"/>
  <c r="AR46" i="7"/>
  <c r="AR30" i="7"/>
  <c r="AR31" i="7"/>
  <c r="AR24" i="7"/>
  <c r="AR18" i="7"/>
  <c r="AR64" i="7"/>
  <c r="AR60" i="7"/>
  <c r="AR66" i="7"/>
  <c r="AR76" i="7"/>
  <c r="AR68" i="7"/>
  <c r="AR78" i="7"/>
  <c r="AR59" i="7"/>
  <c r="AR21" i="7"/>
  <c r="AR29" i="7"/>
  <c r="AR36" i="7"/>
  <c r="AR51" i="7"/>
  <c r="AR39" i="7"/>
  <c r="AR37" i="7"/>
  <c r="AR49" i="7"/>
  <c r="AR34" i="7"/>
  <c r="AR32" i="7"/>
  <c r="AR38" i="7"/>
  <c r="AR14" i="7"/>
  <c r="AR11" i="7"/>
  <c r="AR53" i="7"/>
  <c r="AR41" i="7"/>
  <c r="AR44" i="7"/>
  <c r="AR58" i="7"/>
  <c r="AR42" i="7"/>
  <c r="AR57" i="7"/>
  <c r="AR10" i="7"/>
  <c r="AR61" i="7"/>
  <c r="AR25" i="7"/>
  <c r="AR48" i="7"/>
  <c r="AR45" i="7"/>
  <c r="AR27" i="7"/>
  <c r="AR23" i="7"/>
  <c r="BL124" i="7"/>
  <c r="BL120" i="7"/>
  <c r="BL85" i="7"/>
  <c r="BL125" i="7"/>
  <c r="BL121" i="7"/>
  <c r="BL117" i="7"/>
  <c r="BL116" i="7"/>
  <c r="BL115" i="7"/>
  <c r="BL114" i="7"/>
  <c r="BL113" i="7"/>
  <c r="BL112" i="7"/>
  <c r="BL111" i="7"/>
  <c r="BL86" i="7"/>
  <c r="BL87" i="7"/>
  <c r="BL88" i="7"/>
  <c r="BL122" i="7"/>
  <c r="BL118" i="7"/>
  <c r="BL110" i="7"/>
  <c r="BL76" i="7"/>
  <c r="BL77" i="7"/>
  <c r="BL123" i="7"/>
  <c r="BL119" i="7"/>
  <c r="BL82" i="7"/>
  <c r="BL73" i="7"/>
  <c r="BL70" i="7"/>
  <c r="BL26" i="7"/>
  <c r="BL75" i="7"/>
  <c r="BL64" i="7"/>
  <c r="BL81" i="7"/>
  <c r="BL68" i="7"/>
  <c r="BL109" i="7"/>
  <c r="BL84" i="7"/>
  <c r="BL83" i="7"/>
  <c r="BL78" i="7"/>
  <c r="BL72" i="7"/>
  <c r="BL59" i="7"/>
  <c r="BL45" i="7"/>
  <c r="BL108" i="7"/>
  <c r="BL65" i="7"/>
  <c r="BL53" i="7"/>
  <c r="BL48" i="7"/>
  <c r="BL30" i="7"/>
  <c r="BL62" i="7"/>
  <c r="BL60" i="7"/>
  <c r="BL79" i="7"/>
  <c r="BL69" i="7"/>
  <c r="BL66" i="7"/>
  <c r="BL63" i="7"/>
  <c r="BL74" i="7"/>
  <c r="BL80" i="7"/>
  <c r="BL58" i="7"/>
  <c r="BL34" i="7"/>
  <c r="BL67" i="7"/>
  <c r="BL61" i="7"/>
  <c r="BL71" i="7"/>
  <c r="BL57" i="7"/>
  <c r="BL54" i="7"/>
  <c r="BL51" i="7"/>
  <c r="BL46" i="7"/>
  <c r="BL19" i="7"/>
  <c r="BL50" i="7"/>
  <c r="BL44" i="7"/>
  <c r="BL38" i="7"/>
  <c r="BL42" i="7"/>
  <c r="BL47" i="7"/>
  <c r="BL41" i="7"/>
  <c r="BL10" i="7"/>
  <c r="BL27" i="7"/>
  <c r="BL52" i="7"/>
  <c r="BL36" i="7"/>
  <c r="BL21" i="7"/>
  <c r="BL56" i="7"/>
  <c r="BL39" i="7"/>
  <c r="BL37" i="7"/>
  <c r="BL49" i="7"/>
  <c r="BL32" i="7"/>
  <c r="BL35" i="7"/>
  <c r="BL55" i="7"/>
  <c r="BL40" i="7"/>
  <c r="BL43" i="7"/>
  <c r="BL31" i="7"/>
  <c r="BL18" i="7"/>
  <c r="BL14" i="7"/>
  <c r="CF122" i="7"/>
  <c r="CF118" i="7"/>
  <c r="CF108" i="7"/>
  <c r="CF123" i="7"/>
  <c r="CF119" i="7"/>
  <c r="CF109" i="7"/>
  <c r="CF124" i="7"/>
  <c r="CF120" i="7"/>
  <c r="CF110" i="7"/>
  <c r="CF125" i="7"/>
  <c r="CF121" i="7"/>
  <c r="CF117" i="7"/>
  <c r="CF116" i="7"/>
  <c r="CF115" i="7"/>
  <c r="CF114" i="7"/>
  <c r="CF113" i="7"/>
  <c r="CF112" i="7"/>
  <c r="CF87" i="7"/>
  <c r="CF86" i="7"/>
  <c r="CF84" i="7"/>
  <c r="CF74" i="7"/>
  <c r="CF111" i="7"/>
  <c r="CF88" i="7"/>
  <c r="CF78" i="7"/>
  <c r="CF71" i="7"/>
  <c r="CF81" i="7"/>
  <c r="CF85" i="7"/>
  <c r="CF82" i="7"/>
  <c r="CF75" i="7"/>
  <c r="CF65" i="7"/>
  <c r="CF83" i="7"/>
  <c r="CF76" i="7"/>
  <c r="CF66" i="7"/>
  <c r="CF55" i="7"/>
  <c r="CF60" i="7"/>
  <c r="CF25" i="7"/>
  <c r="CF68" i="7"/>
  <c r="CF58" i="7"/>
  <c r="CF72" i="7"/>
  <c r="CF26" i="7"/>
  <c r="CF61" i="7"/>
  <c r="CF70" i="7"/>
  <c r="CF80" i="7"/>
  <c r="CF67" i="7"/>
  <c r="CF62" i="7"/>
  <c r="CF50" i="7"/>
  <c r="CF36" i="7"/>
  <c r="CF21" i="7"/>
  <c r="CF14" i="7"/>
  <c r="CF53" i="7"/>
  <c r="CF73" i="7"/>
  <c r="CF63" i="7"/>
  <c r="CF64" i="7"/>
  <c r="CF79" i="7"/>
  <c r="CF77" i="7"/>
  <c r="CF69" i="7"/>
  <c r="CF48" i="7"/>
  <c r="CF27" i="7"/>
  <c r="CF57" i="7"/>
  <c r="CF52" i="7"/>
  <c r="CF45" i="7"/>
  <c r="CF37" i="7"/>
  <c r="CF35" i="7"/>
  <c r="CF56" i="7"/>
  <c r="CF39" i="7"/>
  <c r="CF32" i="7"/>
  <c r="CF49" i="7"/>
  <c r="CF51" i="7"/>
  <c r="CF46" i="7"/>
  <c r="CF40" i="7"/>
  <c r="CF43" i="7"/>
  <c r="CF31" i="7"/>
  <c r="CF59" i="7"/>
  <c r="CF38" i="7"/>
  <c r="CF34" i="7"/>
  <c r="CF44" i="7"/>
  <c r="CF42" i="7"/>
  <c r="CF33" i="7"/>
  <c r="CF47" i="7"/>
  <c r="CF41" i="7"/>
  <c r="CF10" i="7"/>
  <c r="CF54" i="7"/>
  <c r="CF30" i="7"/>
  <c r="CF16" i="7"/>
  <c r="CF11" i="7"/>
  <c r="CZ85" i="7"/>
  <c r="CZ125" i="7"/>
  <c r="CZ121" i="7"/>
  <c r="CZ117" i="7"/>
  <c r="CZ116" i="7"/>
  <c r="CZ115" i="7"/>
  <c r="CZ114" i="7"/>
  <c r="CZ88" i="7"/>
  <c r="CZ122" i="7"/>
  <c r="CZ118" i="7"/>
  <c r="CZ108" i="7"/>
  <c r="CZ123" i="7"/>
  <c r="CZ119" i="7"/>
  <c r="CZ109" i="7"/>
  <c r="CZ124" i="7"/>
  <c r="CZ120" i="7"/>
  <c r="CZ110" i="7"/>
  <c r="CZ80" i="7"/>
  <c r="CZ72" i="7"/>
  <c r="CZ81" i="7"/>
  <c r="CZ75" i="7"/>
  <c r="CZ69" i="7"/>
  <c r="CZ67" i="7"/>
  <c r="CZ112" i="7"/>
  <c r="CZ111" i="7"/>
  <c r="CZ113" i="7"/>
  <c r="CZ82" i="7"/>
  <c r="CZ84" i="7"/>
  <c r="CZ74" i="7"/>
  <c r="CZ70" i="7"/>
  <c r="CZ79" i="7"/>
  <c r="CZ47" i="7"/>
  <c r="CZ43" i="7"/>
  <c r="CZ87" i="7"/>
  <c r="CZ86" i="7"/>
  <c r="CZ64" i="7"/>
  <c r="CZ56" i="7"/>
  <c r="CZ50" i="7"/>
  <c r="CZ40" i="7"/>
  <c r="CZ76" i="7"/>
  <c r="CZ62" i="7"/>
  <c r="CZ60" i="7"/>
  <c r="CZ78" i="7"/>
  <c r="CZ59" i="7"/>
  <c r="CZ63" i="7"/>
  <c r="CZ73" i="7"/>
  <c r="CZ71" i="7"/>
  <c r="CZ66" i="7"/>
  <c r="CZ58" i="7"/>
  <c r="CZ25" i="7"/>
  <c r="CZ31" i="7"/>
  <c r="CZ18" i="7"/>
  <c r="CZ77" i="7"/>
  <c r="CZ68" i="7"/>
  <c r="CZ61" i="7"/>
  <c r="CZ26" i="7"/>
  <c r="CZ83" i="7"/>
  <c r="CZ65" i="7"/>
  <c r="CZ38" i="7"/>
  <c r="CZ29" i="7"/>
  <c r="CZ55" i="7"/>
  <c r="CZ42" i="7"/>
  <c r="CZ44" i="7"/>
  <c r="CZ10" i="7"/>
  <c r="CZ34" i="7"/>
  <c r="CZ41" i="7"/>
  <c r="CZ27" i="7"/>
  <c r="CZ54" i="7"/>
  <c r="CZ30" i="7"/>
  <c r="CZ36" i="7"/>
  <c r="CZ21" i="7"/>
  <c r="CZ53" i="7"/>
  <c r="CZ48" i="7"/>
  <c r="CZ45" i="7"/>
  <c r="CZ35" i="7"/>
  <c r="CZ19" i="7"/>
  <c r="CZ9" i="7"/>
  <c r="CZ57" i="7"/>
  <c r="CZ32" i="7"/>
  <c r="CZ52" i="7"/>
  <c r="CZ39" i="7"/>
  <c r="CZ37" i="7"/>
  <c r="CZ49" i="7"/>
  <c r="CZ51" i="7"/>
  <c r="CZ46" i="7"/>
  <c r="CZ33" i="7"/>
  <c r="Z11" i="7"/>
  <c r="AP15" i="7"/>
  <c r="I12" i="7"/>
  <c r="AG12" i="7"/>
  <c r="BL12" i="7"/>
  <c r="AR17" i="7"/>
  <c r="I16" i="7"/>
  <c r="AG16" i="7"/>
  <c r="BL16" i="7"/>
  <c r="Z8" i="7"/>
  <c r="CN8" i="7"/>
  <c r="BA18" i="7"/>
  <c r="CP18" i="7"/>
  <c r="Z19" i="7"/>
  <c r="BK19" i="7"/>
  <c r="AG23" i="7"/>
  <c r="BV23" i="7"/>
  <c r="AR22" i="7"/>
  <c r="BA20" i="7"/>
  <c r="CP20" i="7"/>
  <c r="AA29" i="7"/>
  <c r="BT29" i="7"/>
  <c r="J28" i="7"/>
  <c r="CF28" i="7"/>
  <c r="AZ33" i="7"/>
  <c r="CA24" i="7"/>
  <c r="BT15" i="7"/>
  <c r="BT16" i="7"/>
  <c r="CZ16" i="7"/>
  <c r="AA8" i="7"/>
  <c r="BK8" i="7"/>
  <c r="CN14" i="7"/>
  <c r="AZ13" i="7"/>
  <c r="CF13" i="7"/>
  <c r="BB18" i="7"/>
  <c r="AH23" i="7"/>
  <c r="CN22" i="7"/>
  <c r="BB20" i="7"/>
  <c r="BU29" i="7"/>
  <c r="AR28" i="7"/>
  <c r="AN24" i="7"/>
  <c r="BL33" i="7"/>
  <c r="AG10" i="7"/>
  <c r="Z88" i="7"/>
  <c r="Z122" i="7"/>
  <c r="Z118" i="7"/>
  <c r="Z123" i="7"/>
  <c r="Z119" i="7"/>
  <c r="Z109" i="7"/>
  <c r="Z124" i="7"/>
  <c r="Z120" i="7"/>
  <c r="Z110" i="7"/>
  <c r="Z125" i="7"/>
  <c r="Z121" i="7"/>
  <c r="Z117" i="7"/>
  <c r="Z116" i="7"/>
  <c r="Z115" i="7"/>
  <c r="Z114" i="7"/>
  <c r="Z113" i="7"/>
  <c r="Z112" i="7"/>
  <c r="Z111" i="7"/>
  <c r="Z83" i="7"/>
  <c r="Z87" i="7"/>
  <c r="Z84" i="7"/>
  <c r="Z74" i="7"/>
  <c r="Z85" i="7"/>
  <c r="Z77" i="7"/>
  <c r="Z73" i="7"/>
  <c r="Z75" i="7"/>
  <c r="Z80" i="7"/>
  <c r="Z64" i="7"/>
  <c r="Z108" i="7"/>
  <c r="Z72" i="7"/>
  <c r="Z82" i="7"/>
  <c r="Z69" i="7"/>
  <c r="Z34" i="7"/>
  <c r="Z49" i="7"/>
  <c r="Z39" i="7"/>
  <c r="Z86" i="7"/>
  <c r="Z26" i="7"/>
  <c r="Z59" i="7"/>
  <c r="Z45" i="7"/>
  <c r="Z76" i="7"/>
  <c r="Z61" i="7"/>
  <c r="Z78" i="7"/>
  <c r="Z70" i="7"/>
  <c r="Z66" i="7"/>
  <c r="Z63" i="7"/>
  <c r="Z60" i="7"/>
  <c r="Z68" i="7"/>
  <c r="Z71" i="7"/>
  <c r="Z41" i="7"/>
  <c r="Z20" i="7"/>
  <c r="Z22" i="7"/>
  <c r="Z65" i="7"/>
  <c r="Z81" i="7"/>
  <c r="Z79" i="7"/>
  <c r="Z67" i="7"/>
  <c r="Z62" i="7"/>
  <c r="Z47" i="7"/>
  <c r="Z37" i="7"/>
  <c r="Z21" i="7"/>
  <c r="Z28" i="7"/>
  <c r="Z58" i="7"/>
  <c r="Z50" i="7"/>
  <c r="Z57" i="7"/>
  <c r="Z53" i="7"/>
  <c r="Z31" i="7"/>
  <c r="Z52" i="7"/>
  <c r="Z44" i="7"/>
  <c r="Z25" i="7"/>
  <c r="Z30" i="7"/>
  <c r="Z42" i="7"/>
  <c r="Z56" i="7"/>
  <c r="Z51" i="7"/>
  <c r="Z48" i="7"/>
  <c r="Z10" i="7"/>
  <c r="Z33" i="7"/>
  <c r="Z55" i="7"/>
  <c r="Z27" i="7"/>
  <c r="Z12" i="7"/>
  <c r="Z36" i="7"/>
  <c r="Z46" i="7"/>
  <c r="Z54" i="7"/>
  <c r="Z40" i="7"/>
  <c r="Z43" i="7"/>
  <c r="Z35" i="7"/>
  <c r="Z32" i="7"/>
  <c r="CX15" i="7"/>
  <c r="AA122" i="7"/>
  <c r="AA118" i="7"/>
  <c r="AA108" i="7"/>
  <c r="AA123" i="7"/>
  <c r="AA119" i="7"/>
  <c r="AA109" i="7"/>
  <c r="AA124" i="7"/>
  <c r="AA120" i="7"/>
  <c r="AA110" i="7"/>
  <c r="AA125" i="7"/>
  <c r="AA121" i="7"/>
  <c r="AA117" i="7"/>
  <c r="AA116" i="7"/>
  <c r="AA115" i="7"/>
  <c r="AA114" i="7"/>
  <c r="AA113" i="7"/>
  <c r="AA87" i="7"/>
  <c r="AA84" i="7"/>
  <c r="AA74" i="7"/>
  <c r="AA88" i="7"/>
  <c r="AA78" i="7"/>
  <c r="AA71" i="7"/>
  <c r="AA85" i="7"/>
  <c r="AA75" i="7"/>
  <c r="AA70" i="7"/>
  <c r="AA81" i="7"/>
  <c r="AA65" i="7"/>
  <c r="AA112" i="7"/>
  <c r="AA82" i="7"/>
  <c r="AA77" i="7"/>
  <c r="AA76" i="7"/>
  <c r="AA55" i="7"/>
  <c r="AA111" i="7"/>
  <c r="AA79" i="7"/>
  <c r="AA64" i="7"/>
  <c r="AA60" i="7"/>
  <c r="AA25" i="7"/>
  <c r="AA72" i="7"/>
  <c r="AA69" i="7"/>
  <c r="AA57" i="7"/>
  <c r="AA51" i="7"/>
  <c r="AA66" i="7"/>
  <c r="AA63" i="7"/>
  <c r="AA86" i="7"/>
  <c r="AA80" i="7"/>
  <c r="AA68" i="7"/>
  <c r="AA26" i="7"/>
  <c r="AA59" i="7"/>
  <c r="AA52" i="7"/>
  <c r="AA44" i="7"/>
  <c r="AA36" i="7"/>
  <c r="AA14" i="7"/>
  <c r="AA73" i="7"/>
  <c r="AA67" i="7"/>
  <c r="AA83" i="7"/>
  <c r="AA62" i="7"/>
  <c r="AA61" i="7"/>
  <c r="AA39" i="7"/>
  <c r="AA27" i="7"/>
  <c r="AA53" i="7"/>
  <c r="AA31" i="7"/>
  <c r="AA47" i="7"/>
  <c r="AA41" i="7"/>
  <c r="AA38" i="7"/>
  <c r="AA30" i="7"/>
  <c r="AA42" i="7"/>
  <c r="AA56" i="7"/>
  <c r="AA48" i="7"/>
  <c r="AA10" i="7"/>
  <c r="AA45" i="7"/>
  <c r="AA37" i="7"/>
  <c r="AA23" i="7"/>
  <c r="AA34" i="7"/>
  <c r="AA49" i="7"/>
  <c r="AA46" i="7"/>
  <c r="AA54" i="7"/>
  <c r="AA40" i="7"/>
  <c r="AA43" i="7"/>
  <c r="AA35" i="7"/>
  <c r="AA32" i="7"/>
  <c r="AA58" i="7"/>
  <c r="AA50" i="7"/>
  <c r="AA20" i="7"/>
  <c r="AQ45" i="7"/>
  <c r="AQ27" i="7"/>
  <c r="AQ21" i="7"/>
  <c r="AQ39" i="7"/>
  <c r="AQ37" i="7"/>
  <c r="AQ35" i="7"/>
  <c r="AQ46" i="7"/>
  <c r="AQ40" i="7"/>
  <c r="AQ43" i="7"/>
  <c r="AQ32" i="7"/>
  <c r="AX44" i="7"/>
  <c r="AQ38" i="7"/>
  <c r="AQ47" i="7"/>
  <c r="AQ30" i="7"/>
  <c r="AQ42" i="7"/>
  <c r="AQ10" i="7"/>
  <c r="BK44" i="7"/>
  <c r="BK42" i="7"/>
  <c r="BK41" i="7"/>
  <c r="BK30" i="7"/>
  <c r="BK33" i="7"/>
  <c r="BK10" i="7"/>
  <c r="BK27" i="7"/>
  <c r="BK39" i="7"/>
  <c r="BK37" i="7"/>
  <c r="BK32" i="7"/>
  <c r="BK46" i="7"/>
  <c r="CB24" i="7"/>
  <c r="CE37" i="7"/>
  <c r="CE35" i="7"/>
  <c r="CE32" i="7"/>
  <c r="CE46" i="7"/>
  <c r="CE40" i="7"/>
  <c r="CE43" i="7"/>
  <c r="CE31" i="7"/>
  <c r="CE44" i="7"/>
  <c r="CE42" i="7"/>
  <c r="CE47" i="7"/>
  <c r="CE41" i="7"/>
  <c r="CE10" i="7"/>
  <c r="CE27" i="7"/>
  <c r="CV24" i="7"/>
  <c r="CY42" i="7"/>
  <c r="CY47" i="7"/>
  <c r="CY41" i="7"/>
  <c r="CY27" i="7"/>
  <c r="CY45" i="7"/>
  <c r="CY35" i="7"/>
  <c r="CY32" i="7"/>
  <c r="CY39" i="7"/>
  <c r="CY37" i="7"/>
  <c r="CY38" i="7"/>
  <c r="CY49" i="7"/>
  <c r="CY31" i="7"/>
  <c r="BK11" i="7"/>
  <c r="CN11" i="7"/>
  <c r="AR15" i="7"/>
  <c r="BU15" i="7"/>
  <c r="AA9" i="7"/>
  <c r="CF9" i="7"/>
  <c r="AZ17" i="7"/>
  <c r="CF17" i="7"/>
  <c r="BU16" i="7"/>
  <c r="BL8" i="7"/>
  <c r="CP8" i="7"/>
  <c r="BA14" i="7"/>
  <c r="CO14" i="7"/>
  <c r="BA13" i="7"/>
  <c r="CO13" i="7"/>
  <c r="CY18" i="7"/>
  <c r="BU19" i="7"/>
  <c r="I23" i="7"/>
  <c r="AP23" i="7"/>
  <c r="CF23" i="7"/>
  <c r="BB22" i="7"/>
  <c r="CO22" i="7"/>
  <c r="BJ20" i="7"/>
  <c r="CY20" i="7"/>
  <c r="AZ28" i="7"/>
  <c r="CN28" i="7"/>
  <c r="BL24" i="7"/>
  <c r="BL11" i="7"/>
  <c r="CZ15" i="7"/>
  <c r="CX12" i="7"/>
  <c r="BJ18" i="7"/>
  <c r="BV19" i="7"/>
  <c r="J23" i="7"/>
  <c r="AQ23" i="7"/>
  <c r="CP22" i="7"/>
  <c r="BK20" i="7"/>
  <c r="CZ20" i="7"/>
  <c r="CD29" i="7"/>
  <c r="BB28" i="7"/>
  <c r="CP28" i="7"/>
  <c r="AP24" i="7"/>
  <c r="CO24" i="7"/>
  <c r="AA21" i="7"/>
  <c r="CY10" i="7"/>
  <c r="AG123" i="7"/>
  <c r="AG119" i="7"/>
  <c r="AG109" i="7"/>
  <c r="AG124" i="7"/>
  <c r="AG120" i="7"/>
  <c r="AG110" i="7"/>
  <c r="AG85" i="7"/>
  <c r="AG125" i="7"/>
  <c r="AG121" i="7"/>
  <c r="AG117" i="7"/>
  <c r="AG116" i="7"/>
  <c r="AG115" i="7"/>
  <c r="AG114" i="7"/>
  <c r="AG113" i="7"/>
  <c r="AG112" i="7"/>
  <c r="AG111" i="7"/>
  <c r="AG86" i="7"/>
  <c r="AG87" i="7"/>
  <c r="AG122" i="7"/>
  <c r="AG118" i="7"/>
  <c r="AG76" i="7"/>
  <c r="AG70" i="7"/>
  <c r="AG81" i="7"/>
  <c r="AG77" i="7"/>
  <c r="AG63" i="7"/>
  <c r="AG88" i="7"/>
  <c r="AG78" i="7"/>
  <c r="AG69" i="7"/>
  <c r="AG26" i="7"/>
  <c r="AG84" i="7"/>
  <c r="AG108" i="7"/>
  <c r="AG71" i="7"/>
  <c r="AG58" i="7"/>
  <c r="AG51" i="7"/>
  <c r="AG73" i="7"/>
  <c r="AG67" i="7"/>
  <c r="AG47" i="7"/>
  <c r="AG43" i="7"/>
  <c r="AG80" i="7"/>
  <c r="AG66" i="7"/>
  <c r="AG60" i="7"/>
  <c r="AG68" i="7"/>
  <c r="AG82" i="7"/>
  <c r="AG59" i="7"/>
  <c r="AG75" i="7"/>
  <c r="AG65" i="7"/>
  <c r="AG79" i="7"/>
  <c r="AG25" i="7"/>
  <c r="AG40" i="7"/>
  <c r="AG35" i="7"/>
  <c r="AG38" i="7"/>
  <c r="AG83" i="7"/>
  <c r="AG62" i="7"/>
  <c r="AG61" i="7"/>
  <c r="AG74" i="7"/>
  <c r="AG72" i="7"/>
  <c r="AG64" i="7"/>
  <c r="AG31" i="7"/>
  <c r="AG18" i="7"/>
  <c r="AG57" i="7"/>
  <c r="AG52" i="7"/>
  <c r="AG30" i="7"/>
  <c r="AG42" i="7"/>
  <c r="AG56" i="7"/>
  <c r="AG48" i="7"/>
  <c r="AG45" i="7"/>
  <c r="AG27" i="7"/>
  <c r="AG55" i="7"/>
  <c r="AG39" i="7"/>
  <c r="AG37" i="7"/>
  <c r="AG36" i="7"/>
  <c r="AG49" i="7"/>
  <c r="AG34" i="7"/>
  <c r="AG21" i="7"/>
  <c r="AG29" i="7"/>
  <c r="AG19" i="7"/>
  <c r="AG46" i="7"/>
  <c r="AG32" i="7"/>
  <c r="AG54" i="7"/>
  <c r="AG53" i="7"/>
  <c r="AG50" i="7"/>
  <c r="AG41" i="7"/>
  <c r="AG44" i="7"/>
  <c r="AG11" i="7"/>
  <c r="CW9" i="7"/>
  <c r="AH124" i="7"/>
  <c r="AH120" i="7"/>
  <c r="AH85" i="7"/>
  <c r="AH125" i="7"/>
  <c r="AH121" i="7"/>
  <c r="AH117" i="7"/>
  <c r="AH116" i="7"/>
  <c r="AH115" i="7"/>
  <c r="AH114" i="7"/>
  <c r="AH113" i="7"/>
  <c r="AH112" i="7"/>
  <c r="AH111" i="7"/>
  <c r="AH86" i="7"/>
  <c r="AH87" i="7"/>
  <c r="AH88" i="7"/>
  <c r="AH122" i="7"/>
  <c r="AH118" i="7"/>
  <c r="AH119" i="7"/>
  <c r="AH76" i="7"/>
  <c r="AH109" i="7"/>
  <c r="AH77" i="7"/>
  <c r="AH82" i="7"/>
  <c r="AH73" i="7"/>
  <c r="AH123" i="7"/>
  <c r="AH110" i="7"/>
  <c r="AH78" i="7"/>
  <c r="AH69" i="7"/>
  <c r="AH26" i="7"/>
  <c r="AH79" i="7"/>
  <c r="AH64" i="7"/>
  <c r="AH72" i="7"/>
  <c r="AH71" i="7"/>
  <c r="AH68" i="7"/>
  <c r="AH108" i="7"/>
  <c r="AH81" i="7"/>
  <c r="AH80" i="7"/>
  <c r="AH59" i="7"/>
  <c r="AH45" i="7"/>
  <c r="AH84" i="7"/>
  <c r="AH83" i="7"/>
  <c r="AH70" i="7"/>
  <c r="AH53" i="7"/>
  <c r="AH30" i="7"/>
  <c r="AH63" i="7"/>
  <c r="AH56" i="7"/>
  <c r="AH75" i="7"/>
  <c r="AH65" i="7"/>
  <c r="AH67" i="7"/>
  <c r="AH58" i="7"/>
  <c r="AH34" i="7"/>
  <c r="AH28" i="7"/>
  <c r="AH62" i="7"/>
  <c r="AH61" i="7"/>
  <c r="AH74" i="7"/>
  <c r="AH66" i="7"/>
  <c r="AH60" i="7"/>
  <c r="AH50" i="7"/>
  <c r="AH19" i="7"/>
  <c r="AH25" i="7"/>
  <c r="AH48" i="7"/>
  <c r="AH10" i="7"/>
  <c r="AH27" i="7"/>
  <c r="AH55" i="7"/>
  <c r="AH51" i="7"/>
  <c r="AH39" i="7"/>
  <c r="AH37" i="7"/>
  <c r="AH36" i="7"/>
  <c r="AH49" i="7"/>
  <c r="AH21" i="7"/>
  <c r="AH46" i="7"/>
  <c r="AH32" i="7"/>
  <c r="AH35" i="7"/>
  <c r="AH24" i="7"/>
  <c r="AH20" i="7"/>
  <c r="AH54" i="7"/>
  <c r="AH40" i="7"/>
  <c r="AH43" i="7"/>
  <c r="AH31" i="7"/>
  <c r="AH47" i="7"/>
  <c r="AH41" i="7"/>
  <c r="AH44" i="7"/>
  <c r="AH38" i="7"/>
  <c r="AH57" i="7"/>
  <c r="AH52" i="7"/>
  <c r="AH42" i="7"/>
  <c r="AH22" i="7"/>
  <c r="BT124" i="7"/>
  <c r="BT120" i="7"/>
  <c r="BT110" i="7"/>
  <c r="BT125" i="7"/>
  <c r="BT121" i="7"/>
  <c r="BT117" i="7"/>
  <c r="BT116" i="7"/>
  <c r="BT115" i="7"/>
  <c r="BT114" i="7"/>
  <c r="BT113" i="7"/>
  <c r="BT112" i="7"/>
  <c r="BT111" i="7"/>
  <c r="BT86" i="7"/>
  <c r="BT87" i="7"/>
  <c r="BT88" i="7"/>
  <c r="BT122" i="7"/>
  <c r="BT118" i="7"/>
  <c r="BT108" i="7"/>
  <c r="BT123" i="7"/>
  <c r="BT119" i="7"/>
  <c r="BT78" i="7"/>
  <c r="BT79" i="7"/>
  <c r="BT84" i="7"/>
  <c r="BT74" i="7"/>
  <c r="BT69" i="7"/>
  <c r="BT65" i="7"/>
  <c r="BT76" i="7"/>
  <c r="BT66" i="7"/>
  <c r="BT83" i="7"/>
  <c r="BT72" i="7"/>
  <c r="BT85" i="7"/>
  <c r="BT82" i="7"/>
  <c r="BT77" i="7"/>
  <c r="BT61" i="7"/>
  <c r="BT46" i="7"/>
  <c r="BT37" i="7"/>
  <c r="BT109" i="7"/>
  <c r="BT75" i="7"/>
  <c r="BT67" i="7"/>
  <c r="BT34" i="7"/>
  <c r="BT49" i="7"/>
  <c r="BT39" i="7"/>
  <c r="BT73" i="7"/>
  <c r="BT60" i="7"/>
  <c r="BT56" i="7"/>
  <c r="BT81" i="7"/>
  <c r="BT64" i="7"/>
  <c r="BT63" i="7"/>
  <c r="BT59" i="7"/>
  <c r="BT68" i="7"/>
  <c r="BT58" i="7"/>
  <c r="BT25" i="7"/>
  <c r="BT42" i="7"/>
  <c r="BT33" i="7"/>
  <c r="BT80" i="7"/>
  <c r="BT70" i="7"/>
  <c r="BT26" i="7"/>
  <c r="BT71" i="7"/>
  <c r="BT62" i="7"/>
  <c r="BT50" i="7"/>
  <c r="BT24" i="7"/>
  <c r="BT22" i="7"/>
  <c r="BT54" i="7"/>
  <c r="BT47" i="7"/>
  <c r="BT41" i="7"/>
  <c r="BT53" i="7"/>
  <c r="BT10" i="7"/>
  <c r="BT30" i="7"/>
  <c r="BT57" i="7"/>
  <c r="BT52" i="7"/>
  <c r="BT48" i="7"/>
  <c r="BT36" i="7"/>
  <c r="BT27" i="7"/>
  <c r="BT21" i="7"/>
  <c r="BT45" i="7"/>
  <c r="BT35" i="7"/>
  <c r="BT19" i="7"/>
  <c r="BT17" i="7"/>
  <c r="BT11" i="7"/>
  <c r="BT55" i="7"/>
  <c r="BT51" i="7"/>
  <c r="BT32" i="7"/>
  <c r="BT40" i="7"/>
  <c r="BT43" i="7"/>
  <c r="BT31" i="7"/>
  <c r="BT44" i="7"/>
  <c r="BT38" i="7"/>
  <c r="I11" i="7"/>
  <c r="AX15" i="7"/>
  <c r="BJ9" i="7"/>
  <c r="AR12" i="7"/>
  <c r="CY12" i="7"/>
  <c r="BB17" i="7"/>
  <c r="AR16" i="7"/>
  <c r="I8" i="7"/>
  <c r="AH8" i="7"/>
  <c r="BT8" i="7"/>
  <c r="CX8" i="7"/>
  <c r="BJ14" i="7"/>
  <c r="Z13" i="7"/>
  <c r="Z18" i="7"/>
  <c r="CF15" i="7"/>
  <c r="CD19" i="7"/>
  <c r="CN23" i="7"/>
  <c r="BL20" i="7"/>
  <c r="J29" i="7"/>
  <c r="AP29" i="7"/>
  <c r="AS29" i="7" s="1"/>
  <c r="CX28" i="7"/>
  <c r="AQ24" i="7"/>
  <c r="CP24" i="7"/>
  <c r="CE33" i="7"/>
  <c r="L124" i="7"/>
  <c r="L120" i="7"/>
  <c r="L85" i="7"/>
  <c r="L125" i="7"/>
  <c r="L121" i="7"/>
  <c r="L117" i="7"/>
  <c r="L116" i="7"/>
  <c r="L115" i="7"/>
  <c r="L114" i="7"/>
  <c r="L113" i="7"/>
  <c r="L112" i="7"/>
  <c r="L111" i="7"/>
  <c r="L86" i="7"/>
  <c r="L87" i="7"/>
  <c r="L88" i="7"/>
  <c r="L122" i="7"/>
  <c r="L118" i="7"/>
  <c r="L76" i="7"/>
  <c r="L77" i="7"/>
  <c r="L82" i="7"/>
  <c r="L73" i="7"/>
  <c r="L81" i="7"/>
  <c r="L26" i="7"/>
  <c r="L123" i="7"/>
  <c r="L83" i="7"/>
  <c r="L64" i="7"/>
  <c r="L68" i="7"/>
  <c r="L79" i="7"/>
  <c r="L109" i="7"/>
  <c r="L108" i="7"/>
  <c r="L78" i="7"/>
  <c r="L70" i="7"/>
  <c r="L66" i="7"/>
  <c r="L59" i="7"/>
  <c r="L45" i="7"/>
  <c r="L119" i="7"/>
  <c r="L110" i="7"/>
  <c r="L69" i="7"/>
  <c r="L62" i="7"/>
  <c r="L53" i="7"/>
  <c r="L30" i="7"/>
  <c r="L65" i="7"/>
  <c r="L72" i="7"/>
  <c r="L67" i="7"/>
  <c r="L74" i="7"/>
  <c r="L80" i="7"/>
  <c r="L61" i="7"/>
  <c r="L28" i="7"/>
  <c r="L63" i="7"/>
  <c r="L75" i="7"/>
  <c r="L71" i="7"/>
  <c r="L60" i="7"/>
  <c r="L84" i="7"/>
  <c r="L49" i="7"/>
  <c r="L19" i="7"/>
  <c r="L34" i="7"/>
  <c r="L39" i="7"/>
  <c r="L37" i="7"/>
  <c r="L27" i="7"/>
  <c r="L36" i="7"/>
  <c r="L54" i="7"/>
  <c r="L46" i="7"/>
  <c r="L40" i="7"/>
  <c r="L43" i="7"/>
  <c r="L58" i="7"/>
  <c r="L32" i="7"/>
  <c r="L35" i="7"/>
  <c r="L52" i="7"/>
  <c r="L50" i="7"/>
  <c r="L57" i="7"/>
  <c r="L41" i="7"/>
  <c r="L44" i="7"/>
  <c r="L21" i="7"/>
  <c r="L20" i="7"/>
  <c r="L25" i="7"/>
  <c r="L47" i="7"/>
  <c r="L31" i="7"/>
  <c r="L56" i="7"/>
  <c r="L38" i="7"/>
  <c r="L55" i="7"/>
  <c r="L48" i="7"/>
  <c r="L42" i="7"/>
  <c r="L51" i="7"/>
  <c r="L10" i="7"/>
  <c r="L33" i="7"/>
  <c r="BU125" i="7"/>
  <c r="BU121" i="7"/>
  <c r="BU117" i="7"/>
  <c r="BU116" i="7"/>
  <c r="BU87" i="7"/>
  <c r="BU88" i="7"/>
  <c r="BU122" i="7"/>
  <c r="BU118" i="7"/>
  <c r="BU108" i="7"/>
  <c r="BU123" i="7"/>
  <c r="BU119" i="7"/>
  <c r="BU114" i="7"/>
  <c r="BU79" i="7"/>
  <c r="BU80" i="7"/>
  <c r="BU72" i="7"/>
  <c r="BU113" i="7"/>
  <c r="BU115" i="7"/>
  <c r="BU76" i="7"/>
  <c r="BU66" i="7"/>
  <c r="BU77" i="7"/>
  <c r="BU67" i="7"/>
  <c r="BU111" i="7"/>
  <c r="BU120" i="7"/>
  <c r="BU84" i="7"/>
  <c r="BU71" i="7"/>
  <c r="BU124" i="7"/>
  <c r="BU110" i="7"/>
  <c r="BU86" i="7"/>
  <c r="BU85" i="7"/>
  <c r="BU82" i="7"/>
  <c r="BU69" i="7"/>
  <c r="BU52" i="7"/>
  <c r="BU44" i="7"/>
  <c r="BU109" i="7"/>
  <c r="BU112" i="7"/>
  <c r="BU55" i="7"/>
  <c r="BU81" i="7"/>
  <c r="BU53" i="7"/>
  <c r="BU64" i="7"/>
  <c r="BU63" i="7"/>
  <c r="BU59" i="7"/>
  <c r="BU83" i="7"/>
  <c r="BU68" i="7"/>
  <c r="BU74" i="7"/>
  <c r="BU70" i="7"/>
  <c r="BU26" i="7"/>
  <c r="BU34" i="7"/>
  <c r="BU47" i="7"/>
  <c r="BU13" i="7"/>
  <c r="BU78" i="7"/>
  <c r="BU65" i="7"/>
  <c r="BU61" i="7"/>
  <c r="BU57" i="7"/>
  <c r="BU51" i="7"/>
  <c r="BU62" i="7"/>
  <c r="BU75" i="7"/>
  <c r="BU73" i="7"/>
  <c r="BU60" i="7"/>
  <c r="BU56" i="7"/>
  <c r="BU45" i="7"/>
  <c r="BU36" i="7"/>
  <c r="BU21" i="7"/>
  <c r="BU14" i="7"/>
  <c r="BU10" i="7"/>
  <c r="BU30" i="7"/>
  <c r="BU48" i="7"/>
  <c r="BU27" i="7"/>
  <c r="BU58" i="7"/>
  <c r="BU39" i="7"/>
  <c r="BU37" i="7"/>
  <c r="BU35" i="7"/>
  <c r="BU49" i="7"/>
  <c r="BU32" i="7"/>
  <c r="BU20" i="7"/>
  <c r="BU8" i="7"/>
  <c r="BU46" i="7"/>
  <c r="BU40" i="7"/>
  <c r="BU43" i="7"/>
  <c r="BU31" i="7"/>
  <c r="BU38" i="7"/>
  <c r="BU50" i="7"/>
  <c r="BU54" i="7"/>
  <c r="BU41" i="7"/>
  <c r="BU42" i="7"/>
  <c r="BU22" i="7"/>
  <c r="BJ17" i="7"/>
  <c r="CY8" i="7"/>
  <c r="T125" i="7"/>
  <c r="T121" i="7"/>
  <c r="T117" i="7"/>
  <c r="T116" i="7"/>
  <c r="T115" i="7"/>
  <c r="T114" i="7"/>
  <c r="T113" i="7"/>
  <c r="T112" i="7"/>
  <c r="T111" i="7"/>
  <c r="T86" i="7"/>
  <c r="T122" i="7"/>
  <c r="T118" i="7"/>
  <c r="T108" i="7"/>
  <c r="T123" i="7"/>
  <c r="T119" i="7"/>
  <c r="T109" i="7"/>
  <c r="T124" i="7"/>
  <c r="T120" i="7"/>
  <c r="T81" i="7"/>
  <c r="T82" i="7"/>
  <c r="T73" i="7"/>
  <c r="T72" i="7"/>
  <c r="T71" i="7"/>
  <c r="T110" i="7"/>
  <c r="T74" i="7"/>
  <c r="T68" i="7"/>
  <c r="T78" i="7"/>
  <c r="T69" i="7"/>
  <c r="T85" i="7"/>
  <c r="T88" i="7"/>
  <c r="T87" i="7"/>
  <c r="T77" i="7"/>
  <c r="T62" i="7"/>
  <c r="T53" i="7"/>
  <c r="T30" i="7"/>
  <c r="T80" i="7"/>
  <c r="T57" i="7"/>
  <c r="T41" i="7"/>
  <c r="T34" i="7"/>
  <c r="T76" i="7"/>
  <c r="T64" i="7"/>
  <c r="T61" i="7"/>
  <c r="T70" i="7"/>
  <c r="T66" i="7"/>
  <c r="T63" i="7"/>
  <c r="T56" i="7"/>
  <c r="T19" i="7"/>
  <c r="T75" i="7"/>
  <c r="T26" i="7"/>
  <c r="T59" i="7"/>
  <c r="T84" i="7"/>
  <c r="T79" i="7"/>
  <c r="T65" i="7"/>
  <c r="T83" i="7"/>
  <c r="T67" i="7"/>
  <c r="T58" i="7"/>
  <c r="T25" i="7"/>
  <c r="T40" i="7"/>
  <c r="T43" i="7"/>
  <c r="T10" i="7"/>
  <c r="T24" i="7"/>
  <c r="BB122" i="7"/>
  <c r="BB118" i="7"/>
  <c r="BB108" i="7"/>
  <c r="BB123" i="7"/>
  <c r="BB119" i="7"/>
  <c r="BB109" i="7"/>
  <c r="BB124" i="7"/>
  <c r="BB120" i="7"/>
  <c r="BB110" i="7"/>
  <c r="BB125" i="7"/>
  <c r="BB121" i="7"/>
  <c r="BB117" i="7"/>
  <c r="BB116" i="7"/>
  <c r="BB115" i="7"/>
  <c r="BB114" i="7"/>
  <c r="BB113" i="7"/>
  <c r="BB112" i="7"/>
  <c r="BB84" i="7"/>
  <c r="BB74" i="7"/>
  <c r="BB111" i="7"/>
  <c r="BB87" i="7"/>
  <c r="BB78" i="7"/>
  <c r="BB71" i="7"/>
  <c r="BB72" i="7"/>
  <c r="BB77" i="7"/>
  <c r="BB65" i="7"/>
  <c r="BB88" i="7"/>
  <c r="BB86" i="7"/>
  <c r="BB79" i="7"/>
  <c r="BB70" i="7"/>
  <c r="BB73" i="7"/>
  <c r="BB68" i="7"/>
  <c r="BB55" i="7"/>
  <c r="BB60" i="7"/>
  <c r="BB25" i="7"/>
  <c r="BB34" i="7"/>
  <c r="BB75" i="7"/>
  <c r="BB67" i="7"/>
  <c r="BB61" i="7"/>
  <c r="BB62" i="7"/>
  <c r="BB85" i="7"/>
  <c r="BB81" i="7"/>
  <c r="BB83" i="7"/>
  <c r="BB64" i="7"/>
  <c r="BB63" i="7"/>
  <c r="BB69" i="7"/>
  <c r="BB66" i="7"/>
  <c r="BB53" i="7"/>
  <c r="BB44" i="7"/>
  <c r="BB36" i="7"/>
  <c r="BB21" i="7"/>
  <c r="BB14" i="7"/>
  <c r="BB76" i="7"/>
  <c r="BB59" i="7"/>
  <c r="BB52" i="7"/>
  <c r="BB80" i="7"/>
  <c r="BB26" i="7"/>
  <c r="BB82" i="7"/>
  <c r="BB58" i="7"/>
  <c r="BB27" i="7"/>
  <c r="BB24" i="7"/>
  <c r="BV85" i="7"/>
  <c r="BV125" i="7"/>
  <c r="BV121" i="7"/>
  <c r="BV117" i="7"/>
  <c r="BV116" i="7"/>
  <c r="BV115" i="7"/>
  <c r="BV114" i="7"/>
  <c r="BV88" i="7"/>
  <c r="BV122" i="7"/>
  <c r="BV118" i="7"/>
  <c r="BV108" i="7"/>
  <c r="BV123" i="7"/>
  <c r="BV119" i="7"/>
  <c r="BV109" i="7"/>
  <c r="BV124" i="7"/>
  <c r="BV120" i="7"/>
  <c r="BV110" i="7"/>
  <c r="BV80" i="7"/>
  <c r="BV72" i="7"/>
  <c r="BV81" i="7"/>
  <c r="BV75" i="7"/>
  <c r="BV69" i="7"/>
  <c r="BV77" i="7"/>
  <c r="BV67" i="7"/>
  <c r="BV87" i="7"/>
  <c r="BV78" i="7"/>
  <c r="BV112" i="7"/>
  <c r="BV113" i="7"/>
  <c r="BV84" i="7"/>
  <c r="BV86" i="7"/>
  <c r="BV82" i="7"/>
  <c r="BV111" i="7"/>
  <c r="BV47" i="7"/>
  <c r="BV43" i="7"/>
  <c r="BV74" i="7"/>
  <c r="BV68" i="7"/>
  <c r="BV62" i="7"/>
  <c r="BV56" i="7"/>
  <c r="BV50" i="7"/>
  <c r="BV40" i="7"/>
  <c r="BV79" i="7"/>
  <c r="BV64" i="7"/>
  <c r="BV63" i="7"/>
  <c r="BV59" i="7"/>
  <c r="BV83" i="7"/>
  <c r="BV66" i="7"/>
  <c r="BV58" i="7"/>
  <c r="BV76" i="7"/>
  <c r="BV70" i="7"/>
  <c r="BV26" i="7"/>
  <c r="BV39" i="7"/>
  <c r="BV37" i="7"/>
  <c r="BV31" i="7"/>
  <c r="BV18" i="7"/>
  <c r="BV65" i="7"/>
  <c r="BV61" i="7"/>
  <c r="BV54" i="7"/>
  <c r="BV71" i="7"/>
  <c r="BV73" i="7"/>
  <c r="BV60" i="7"/>
  <c r="BV53" i="7"/>
  <c r="BV44" i="7"/>
  <c r="CP124" i="7"/>
  <c r="CP120" i="7"/>
  <c r="CP85" i="7"/>
  <c r="CP125" i="7"/>
  <c r="CP121" i="7"/>
  <c r="CP117" i="7"/>
  <c r="CP116" i="7"/>
  <c r="CP115" i="7"/>
  <c r="CP114" i="7"/>
  <c r="CP113" i="7"/>
  <c r="CP112" i="7"/>
  <c r="CP111" i="7"/>
  <c r="CP86" i="7"/>
  <c r="CP87" i="7"/>
  <c r="CP88" i="7"/>
  <c r="CP122" i="7"/>
  <c r="CP118" i="7"/>
  <c r="CP76" i="7"/>
  <c r="CP109" i="7"/>
  <c r="CP77" i="7"/>
  <c r="CP82" i="7"/>
  <c r="CP73" i="7"/>
  <c r="CP72" i="7"/>
  <c r="CP26" i="7"/>
  <c r="CP64" i="7"/>
  <c r="CP78" i="7"/>
  <c r="CP68" i="7"/>
  <c r="CP110" i="7"/>
  <c r="CP123" i="7"/>
  <c r="CP80" i="7"/>
  <c r="CP75" i="7"/>
  <c r="CP119" i="7"/>
  <c r="CP74" i="7"/>
  <c r="CP59" i="7"/>
  <c r="CP45" i="7"/>
  <c r="CP108" i="7"/>
  <c r="CP84" i="7"/>
  <c r="CP53" i="7"/>
  <c r="CP48" i="7"/>
  <c r="CP30" i="7"/>
  <c r="CP83" i="7"/>
  <c r="CP61" i="7"/>
  <c r="CP70" i="7"/>
  <c r="CP65" i="7"/>
  <c r="CP67" i="7"/>
  <c r="CP60" i="7"/>
  <c r="CP62" i="7"/>
  <c r="CP41" i="7"/>
  <c r="CP71" i="7"/>
  <c r="CP63" i="7"/>
  <c r="CP79" i="7"/>
  <c r="CP66" i="7"/>
  <c r="CP69" i="7"/>
  <c r="CP81" i="7"/>
  <c r="CP47" i="7"/>
  <c r="CP39" i="7"/>
  <c r="CP37" i="7"/>
  <c r="CP19" i="7"/>
  <c r="CP9" i="7"/>
  <c r="BV13" i="7"/>
  <c r="BB19" i="7"/>
  <c r="CE23" i="7"/>
  <c r="CY22" i="7"/>
  <c r="T29" i="7"/>
  <c r="CE28" i="7"/>
  <c r="BV33" i="7"/>
  <c r="CE21" i="7"/>
  <c r="BV10" i="7"/>
  <c r="T35" i="7"/>
  <c r="BB35" i="7"/>
  <c r="CE36" i="7"/>
  <c r="BK40" i="7"/>
  <c r="T46" i="7"/>
  <c r="AQ48" i="7"/>
  <c r="CE48" i="7"/>
  <c r="BB49" i="7"/>
  <c r="AQ25" i="7"/>
  <c r="CP25" i="7"/>
  <c r="CE53" i="7"/>
  <c r="T54" i="7"/>
  <c r="BK34" i="7"/>
  <c r="AQ56" i="7"/>
  <c r="BB51" i="7"/>
  <c r="CY25" i="7"/>
  <c r="CP52" i="7"/>
  <c r="T49" i="7"/>
  <c r="BK49" i="7"/>
  <c r="BV34" i="7"/>
  <c r="BB56" i="7"/>
  <c r="CY56" i="7"/>
  <c r="CP57" i="7"/>
  <c r="T55" i="7"/>
  <c r="AQ125" i="7"/>
  <c r="AQ121" i="7"/>
  <c r="AQ117" i="7"/>
  <c r="AQ116" i="7"/>
  <c r="AQ87" i="7"/>
  <c r="AQ88" i="7"/>
  <c r="AQ122" i="7"/>
  <c r="AQ118" i="7"/>
  <c r="AQ108" i="7"/>
  <c r="AQ123" i="7"/>
  <c r="AQ119" i="7"/>
  <c r="AQ124" i="7"/>
  <c r="AQ79" i="7"/>
  <c r="AQ115" i="7"/>
  <c r="AQ112" i="7"/>
  <c r="AQ80" i="7"/>
  <c r="AQ72" i="7"/>
  <c r="AQ120" i="7"/>
  <c r="AQ114" i="7"/>
  <c r="AQ81" i="7"/>
  <c r="AQ66" i="7"/>
  <c r="AQ109" i="7"/>
  <c r="AQ82" i="7"/>
  <c r="AQ67" i="7"/>
  <c r="AQ74" i="7"/>
  <c r="AQ75" i="7"/>
  <c r="AQ110" i="7"/>
  <c r="AQ113" i="7"/>
  <c r="AQ86" i="7"/>
  <c r="AQ64" i="7"/>
  <c r="AQ52" i="7"/>
  <c r="AQ111" i="7"/>
  <c r="AQ85" i="7"/>
  <c r="AQ78" i="7"/>
  <c r="AQ55" i="7"/>
  <c r="AQ59" i="7"/>
  <c r="AQ26" i="7"/>
  <c r="AQ73" i="7"/>
  <c r="AQ65" i="7"/>
  <c r="AQ58" i="7"/>
  <c r="AQ71" i="7"/>
  <c r="AQ77" i="7"/>
  <c r="AQ83" i="7"/>
  <c r="AQ62" i="7"/>
  <c r="AQ61" i="7"/>
  <c r="AQ57" i="7"/>
  <c r="AQ51" i="7"/>
  <c r="AQ33" i="7"/>
  <c r="AQ84" i="7"/>
  <c r="AQ69" i="7"/>
  <c r="AQ63" i="7"/>
  <c r="AQ60" i="7"/>
  <c r="AQ70" i="7"/>
  <c r="AQ76" i="7"/>
  <c r="AQ68" i="7"/>
  <c r="AQ49" i="7"/>
  <c r="AQ41" i="7"/>
  <c r="AQ44" i="7"/>
  <c r="AQ36" i="7"/>
  <c r="AQ14" i="7"/>
  <c r="BK123" i="7"/>
  <c r="BK119" i="7"/>
  <c r="BK109" i="7"/>
  <c r="BK124" i="7"/>
  <c r="BK120" i="7"/>
  <c r="BK110" i="7"/>
  <c r="BK85" i="7"/>
  <c r="BK125" i="7"/>
  <c r="BK121" i="7"/>
  <c r="BK117" i="7"/>
  <c r="BK116" i="7"/>
  <c r="BK115" i="7"/>
  <c r="BK114" i="7"/>
  <c r="BK113" i="7"/>
  <c r="BK112" i="7"/>
  <c r="BK111" i="7"/>
  <c r="BK86" i="7"/>
  <c r="BK87" i="7"/>
  <c r="BK122" i="7"/>
  <c r="BK118" i="7"/>
  <c r="BK76" i="7"/>
  <c r="BK70" i="7"/>
  <c r="BK81" i="7"/>
  <c r="BK74" i="7"/>
  <c r="BK63" i="7"/>
  <c r="BK26" i="7"/>
  <c r="BK80" i="7"/>
  <c r="BK83" i="7"/>
  <c r="BK78" i="7"/>
  <c r="BK73" i="7"/>
  <c r="BK58" i="7"/>
  <c r="BK51" i="7"/>
  <c r="BK108" i="7"/>
  <c r="BK88" i="7"/>
  <c r="BK64" i="7"/>
  <c r="BK47" i="7"/>
  <c r="BK43" i="7"/>
  <c r="BK77" i="7"/>
  <c r="BK75" i="7"/>
  <c r="BK71" i="7"/>
  <c r="BK57" i="7"/>
  <c r="BK54" i="7"/>
  <c r="BK62" i="7"/>
  <c r="BK60" i="7"/>
  <c r="BK79" i="7"/>
  <c r="BK69" i="7"/>
  <c r="BK66" i="7"/>
  <c r="BK72" i="7"/>
  <c r="BK68" i="7"/>
  <c r="BK55" i="7"/>
  <c r="BK52" i="7"/>
  <c r="BK48" i="7"/>
  <c r="BK35" i="7"/>
  <c r="BK38" i="7"/>
  <c r="BK28" i="7"/>
  <c r="BK84" i="7"/>
  <c r="BK82" i="7"/>
  <c r="BK25" i="7"/>
  <c r="BK65" i="7"/>
  <c r="BK67" i="7"/>
  <c r="BK61" i="7"/>
  <c r="BK31" i="7"/>
  <c r="BK18" i="7"/>
  <c r="BK13" i="7"/>
  <c r="CE88" i="7"/>
  <c r="CE122" i="7"/>
  <c r="CE118" i="7"/>
  <c r="CE123" i="7"/>
  <c r="CE119" i="7"/>
  <c r="CE109" i="7"/>
  <c r="CE124" i="7"/>
  <c r="CE120" i="7"/>
  <c r="CE110" i="7"/>
  <c r="CE125" i="7"/>
  <c r="CE121" i="7"/>
  <c r="CE117" i="7"/>
  <c r="CE116" i="7"/>
  <c r="CE115" i="7"/>
  <c r="CE114" i="7"/>
  <c r="CE113" i="7"/>
  <c r="CE112" i="7"/>
  <c r="CE111" i="7"/>
  <c r="CE83" i="7"/>
  <c r="CE87" i="7"/>
  <c r="CE86" i="7"/>
  <c r="CE84" i="7"/>
  <c r="CE74" i="7"/>
  <c r="CE77" i="7"/>
  <c r="CE108" i="7"/>
  <c r="CE80" i="7"/>
  <c r="CE81" i="7"/>
  <c r="CE73" i="7"/>
  <c r="CE70" i="7"/>
  <c r="CE64" i="7"/>
  <c r="CE71" i="7"/>
  <c r="CE76" i="7"/>
  <c r="CE65" i="7"/>
  <c r="CE34" i="7"/>
  <c r="CE49" i="7"/>
  <c r="CE39" i="7"/>
  <c r="CE79" i="7"/>
  <c r="CE59" i="7"/>
  <c r="CE45" i="7"/>
  <c r="CE69" i="7"/>
  <c r="CE68" i="7"/>
  <c r="CE85" i="7"/>
  <c r="CE72" i="7"/>
  <c r="CE26" i="7"/>
  <c r="CE61" i="7"/>
  <c r="CE78" i="7"/>
  <c r="CE67" i="7"/>
  <c r="CE62" i="7"/>
  <c r="CE54" i="7"/>
  <c r="CE30" i="7"/>
  <c r="CE22" i="7"/>
  <c r="CG22" i="7" s="1"/>
  <c r="CE82" i="7"/>
  <c r="CE60" i="7"/>
  <c r="CE75" i="7"/>
  <c r="CE56" i="7"/>
  <c r="CE63" i="7"/>
  <c r="CE66" i="7"/>
  <c r="CE55" i="7"/>
  <c r="CE52" i="7"/>
  <c r="CY125" i="7"/>
  <c r="CY121" i="7"/>
  <c r="CY117" i="7"/>
  <c r="CY116" i="7"/>
  <c r="CY87" i="7"/>
  <c r="CY88" i="7"/>
  <c r="CY122" i="7"/>
  <c r="CY118" i="7"/>
  <c r="CY108" i="7"/>
  <c r="CY123" i="7"/>
  <c r="CY119" i="7"/>
  <c r="CY85" i="7"/>
  <c r="CY79" i="7"/>
  <c r="CY120" i="7"/>
  <c r="CY80" i="7"/>
  <c r="CY72" i="7"/>
  <c r="CY74" i="7"/>
  <c r="CY66" i="7"/>
  <c r="CY75" i="7"/>
  <c r="CY69" i="7"/>
  <c r="CY67" i="7"/>
  <c r="CY110" i="7"/>
  <c r="CY115" i="7"/>
  <c r="CY109" i="7"/>
  <c r="CY81" i="7"/>
  <c r="CY124" i="7"/>
  <c r="CY114" i="7"/>
  <c r="CY113" i="7"/>
  <c r="CY111" i="7"/>
  <c r="CY84" i="7"/>
  <c r="CY70" i="7"/>
  <c r="CY52" i="7"/>
  <c r="CY44" i="7"/>
  <c r="CY83" i="7"/>
  <c r="CY112" i="7"/>
  <c r="CY86" i="7"/>
  <c r="CY77" i="7"/>
  <c r="CY26" i="7"/>
  <c r="CY63" i="7"/>
  <c r="CY55" i="7"/>
  <c r="CY65" i="7"/>
  <c r="CY50" i="7"/>
  <c r="CY76" i="7"/>
  <c r="CY62" i="7"/>
  <c r="CY60" i="7"/>
  <c r="CY78" i="7"/>
  <c r="CY82" i="7"/>
  <c r="CY59" i="7"/>
  <c r="CY64" i="7"/>
  <c r="CY73" i="7"/>
  <c r="CY71" i="7"/>
  <c r="CY40" i="7"/>
  <c r="CY43" i="7"/>
  <c r="CY13" i="7"/>
  <c r="CY34" i="7"/>
  <c r="CY68" i="7"/>
  <c r="CY61" i="7"/>
  <c r="CY54" i="7"/>
  <c r="CY46" i="7"/>
  <c r="CY30" i="7"/>
  <c r="CY36" i="7"/>
  <c r="CY21" i="7"/>
  <c r="CP11" i="7"/>
  <c r="AQ8" i="7"/>
  <c r="AQ18" i="7"/>
  <c r="AS18" i="7" s="1"/>
  <c r="CP23" i="7"/>
  <c r="CY29" i="7"/>
  <c r="BB33" i="7"/>
  <c r="BK21" i="7"/>
  <c r="BB10" i="7"/>
  <c r="CE38" i="7"/>
  <c r="CP27" i="7"/>
  <c r="AQ31" i="7"/>
  <c r="BK36" i="7"/>
  <c r="BB30" i="7"/>
  <c r="BK45" i="7"/>
  <c r="T48" i="7"/>
  <c r="CY48" i="7"/>
  <c r="AQ50" i="7"/>
  <c r="T51" i="7"/>
  <c r="BV51" i="7"/>
  <c r="CY53" i="7"/>
  <c r="AQ54" i="7"/>
  <c r="BV55" i="7"/>
  <c r="BB57" i="7"/>
  <c r="BK59" i="7"/>
  <c r="BV49" i="7"/>
  <c r="CE51" i="7"/>
  <c r="CP54" i="7"/>
  <c r="BV25" i="7"/>
  <c r="AQ34" i="7"/>
  <c r="CP34" i="7"/>
  <c r="CE58" i="7"/>
  <c r="T47" i="7"/>
  <c r="BB50" i="7"/>
  <c r="T52" i="7"/>
  <c r="BK53" i="7"/>
  <c r="BB54" i="7"/>
  <c r="CP58" i="7"/>
  <c r="T50" i="7"/>
  <c r="BV52" i="7"/>
  <c r="CP55" i="7"/>
  <c r="BV57" i="7"/>
  <c r="CY58" i="7"/>
  <c r="T60" i="7"/>
  <c r="BK50" i="7"/>
  <c r="CP51" i="7"/>
  <c r="CE25" i="7"/>
  <c r="CE57" i="7"/>
  <c r="AM24" i="7"/>
  <c r="CY51" i="7"/>
  <c r="CP56" i="7"/>
  <c r="CD64" i="2"/>
  <c r="AK15" i="2"/>
  <c r="R13" i="2"/>
  <c r="BJ15" i="2"/>
  <c r="AP25" i="2"/>
  <c r="V42" i="2"/>
  <c r="CD8" i="2"/>
  <c r="BJ11" i="2"/>
  <c r="V20" i="2"/>
  <c r="J106" i="2"/>
  <c r="J105" i="2"/>
  <c r="J104" i="2"/>
  <c r="J103" i="2"/>
  <c r="J102" i="2"/>
  <c r="J101" i="2"/>
  <c r="J43" i="2"/>
  <c r="J45" i="2"/>
  <c r="J49" i="2"/>
  <c r="J46" i="2"/>
  <c r="J100" i="2"/>
  <c r="J99" i="2"/>
  <c r="J40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64" i="2"/>
  <c r="J80" i="2"/>
  <c r="J29" i="2"/>
  <c r="J63" i="2"/>
  <c r="J79" i="2"/>
  <c r="J78" i="2"/>
  <c r="J69" i="2"/>
  <c r="J61" i="2"/>
  <c r="J68" i="2"/>
  <c r="J77" i="2"/>
  <c r="J67" i="2"/>
  <c r="J76" i="2"/>
  <c r="J66" i="2"/>
  <c r="J75" i="2"/>
  <c r="J74" i="2"/>
  <c r="J73" i="2"/>
  <c r="J72" i="2"/>
  <c r="J71" i="2"/>
  <c r="J70" i="2"/>
  <c r="J33" i="2"/>
  <c r="J60" i="2"/>
  <c r="J34" i="2"/>
  <c r="J55" i="2"/>
  <c r="J39" i="2"/>
  <c r="J32" i="2"/>
  <c r="J27" i="2"/>
  <c r="J51" i="2"/>
  <c r="J24" i="2"/>
  <c r="J28" i="2"/>
  <c r="J48" i="2"/>
  <c r="J42" i="2"/>
  <c r="J35" i="2"/>
  <c r="J31" i="2"/>
  <c r="J65" i="2"/>
  <c r="J30" i="2"/>
  <c r="J37" i="2"/>
  <c r="J47" i="2"/>
  <c r="J38" i="2"/>
  <c r="J44" i="2"/>
  <c r="J25" i="2"/>
  <c r="J9" i="2"/>
  <c r="J26" i="2"/>
  <c r="J53" i="2"/>
  <c r="J10" i="2"/>
  <c r="J58" i="2"/>
  <c r="J56" i="2"/>
  <c r="J16" i="2"/>
  <c r="J13" i="2"/>
  <c r="J36" i="2"/>
  <c r="J20" i="2"/>
  <c r="J12" i="2"/>
  <c r="J8" i="2"/>
  <c r="J54" i="2"/>
  <c r="J18" i="2"/>
  <c r="J23" i="2"/>
  <c r="J14" i="2"/>
  <c r="J62" i="2"/>
  <c r="J22" i="2"/>
  <c r="J21" i="2"/>
  <c r="J59" i="2"/>
  <c r="J57" i="2"/>
  <c r="J52" i="2"/>
  <c r="J41" i="2"/>
  <c r="J17" i="2"/>
  <c r="AD106" i="2"/>
  <c r="AD105" i="2"/>
  <c r="AD104" i="2"/>
  <c r="AD103" i="2"/>
  <c r="AD102" i="2"/>
  <c r="AD101" i="2"/>
  <c r="AD43" i="2"/>
  <c r="AD45" i="2"/>
  <c r="AD49" i="2"/>
  <c r="AD46" i="2"/>
  <c r="AD100" i="2"/>
  <c r="AD99" i="2"/>
  <c r="AD40" i="2"/>
  <c r="AD98" i="2"/>
  <c r="AD97" i="2"/>
  <c r="AD96" i="2"/>
  <c r="AD95" i="2"/>
  <c r="AD94" i="2"/>
  <c r="AD93" i="2"/>
  <c r="AD92" i="2"/>
  <c r="AD91" i="2"/>
  <c r="AD90" i="2"/>
  <c r="AD89" i="2"/>
  <c r="AD88" i="2"/>
  <c r="AD87" i="2"/>
  <c r="AD86" i="2"/>
  <c r="AD85" i="2"/>
  <c r="AD84" i="2"/>
  <c r="AD75" i="2"/>
  <c r="AD65" i="2"/>
  <c r="AD74" i="2"/>
  <c r="AD73" i="2"/>
  <c r="AD72" i="2"/>
  <c r="AD71" i="2"/>
  <c r="AD70" i="2"/>
  <c r="AD83" i="2"/>
  <c r="AD82" i="2"/>
  <c r="AD81" i="2"/>
  <c r="AD29" i="2"/>
  <c r="AD64" i="2"/>
  <c r="AD80" i="2"/>
  <c r="AD63" i="2"/>
  <c r="AD79" i="2"/>
  <c r="AD78" i="2"/>
  <c r="AD69" i="2"/>
  <c r="AD68" i="2"/>
  <c r="AD76" i="2"/>
  <c r="AD37" i="2"/>
  <c r="AD47" i="2"/>
  <c r="AD38" i="2"/>
  <c r="AD67" i="2"/>
  <c r="AD52" i="2"/>
  <c r="AD36" i="2"/>
  <c r="AD26" i="2"/>
  <c r="AD59" i="2"/>
  <c r="AD58" i="2"/>
  <c r="AD57" i="2"/>
  <c r="AD56" i="2"/>
  <c r="AD54" i="2"/>
  <c r="AD53" i="2"/>
  <c r="AD44" i="2"/>
  <c r="AD62" i="2"/>
  <c r="AD33" i="2"/>
  <c r="AD34" i="2"/>
  <c r="AD55" i="2"/>
  <c r="AD39" i="2"/>
  <c r="AD32" i="2"/>
  <c r="AD27" i="2"/>
  <c r="AD77" i="2"/>
  <c r="AD24" i="2"/>
  <c r="AD48" i="2"/>
  <c r="AD42" i="2"/>
  <c r="AD17" i="2"/>
  <c r="AD15" i="2"/>
  <c r="AD11" i="2"/>
  <c r="AD30" i="2"/>
  <c r="AD28" i="2"/>
  <c r="AD66" i="2"/>
  <c r="AD41" i="2"/>
  <c r="AD25" i="2"/>
  <c r="AD9" i="2"/>
  <c r="AD10" i="2"/>
  <c r="AD35" i="2"/>
  <c r="AD16" i="2"/>
  <c r="AD20" i="2"/>
  <c r="AD12" i="2"/>
  <c r="AD8" i="2"/>
  <c r="AD51" i="2"/>
  <c r="AD18" i="2"/>
  <c r="AX105" i="2"/>
  <c r="AX103" i="2"/>
  <c r="AX101" i="2"/>
  <c r="AX45" i="2"/>
  <c r="AX46" i="2"/>
  <c r="AX99" i="2"/>
  <c r="AX98" i="2"/>
  <c r="AX96" i="2"/>
  <c r="AX94" i="2"/>
  <c r="AX92" i="2"/>
  <c r="AX90" i="2"/>
  <c r="AX88" i="2"/>
  <c r="AX78" i="2"/>
  <c r="AX69" i="2"/>
  <c r="AX68" i="2"/>
  <c r="AX86" i="2"/>
  <c r="AX77" i="2"/>
  <c r="AX67" i="2"/>
  <c r="AX76" i="2"/>
  <c r="AX66" i="2"/>
  <c r="AX75" i="2"/>
  <c r="AX65" i="2"/>
  <c r="AX74" i="2"/>
  <c r="AX73" i="2"/>
  <c r="AX72" i="2"/>
  <c r="AX71" i="2"/>
  <c r="AX106" i="2"/>
  <c r="AX104" i="2"/>
  <c r="AX102" i="2"/>
  <c r="AX43" i="2"/>
  <c r="AX49" i="2"/>
  <c r="AX100" i="2"/>
  <c r="AX40" i="2"/>
  <c r="AX97" i="2"/>
  <c r="AX95" i="2"/>
  <c r="AX93" i="2"/>
  <c r="AX91" i="2"/>
  <c r="AX89" i="2"/>
  <c r="AX87" i="2"/>
  <c r="AX70" i="2"/>
  <c r="AX84" i="2"/>
  <c r="AX83" i="2"/>
  <c r="AX82" i="2"/>
  <c r="AX81" i="2"/>
  <c r="AX29" i="2"/>
  <c r="AX85" i="2"/>
  <c r="AX79" i="2"/>
  <c r="AX24" i="2"/>
  <c r="AX28" i="2"/>
  <c r="AX48" i="2"/>
  <c r="AX30" i="2"/>
  <c r="AX42" i="2"/>
  <c r="AX62" i="2"/>
  <c r="AX35" i="2"/>
  <c r="AX31" i="2"/>
  <c r="AX41" i="2"/>
  <c r="AX64" i="2"/>
  <c r="AX61" i="2"/>
  <c r="AX37" i="2"/>
  <c r="AX47" i="2"/>
  <c r="AX38" i="2"/>
  <c r="AX63" i="2"/>
  <c r="AX52" i="2"/>
  <c r="AX36" i="2"/>
  <c r="AX80" i="2"/>
  <c r="AX26" i="2"/>
  <c r="AX59" i="2"/>
  <c r="AX58" i="2"/>
  <c r="AX57" i="2"/>
  <c r="AX56" i="2"/>
  <c r="AX54" i="2"/>
  <c r="AX53" i="2"/>
  <c r="AX44" i="2"/>
  <c r="AX34" i="2"/>
  <c r="AX33" i="2"/>
  <c r="AX20" i="2"/>
  <c r="AX8" i="2"/>
  <c r="AX18" i="2"/>
  <c r="AX23" i="2"/>
  <c r="AX14" i="2"/>
  <c r="AX22" i="2"/>
  <c r="AX21" i="2"/>
  <c r="AX15" i="2"/>
  <c r="AX60" i="2"/>
  <c r="AX32" i="2"/>
  <c r="AX27" i="2"/>
  <c r="AX17" i="2"/>
  <c r="AX11" i="2"/>
  <c r="AX55" i="2"/>
  <c r="AX51" i="2"/>
  <c r="AX19" i="2"/>
  <c r="AX9" i="2"/>
  <c r="AX39" i="2"/>
  <c r="AX25" i="2"/>
  <c r="BR106" i="2"/>
  <c r="BR105" i="2"/>
  <c r="BR104" i="2"/>
  <c r="BR103" i="2"/>
  <c r="BR102" i="2"/>
  <c r="BR101" i="2"/>
  <c r="BR43" i="2"/>
  <c r="BR45" i="2"/>
  <c r="BR49" i="2"/>
  <c r="BR46" i="2"/>
  <c r="BR100" i="2"/>
  <c r="BR99" i="2"/>
  <c r="BR40" i="2"/>
  <c r="BR98" i="2"/>
  <c r="BR97" i="2"/>
  <c r="BR96" i="2"/>
  <c r="BR95" i="2"/>
  <c r="BR94" i="2"/>
  <c r="BR93" i="2"/>
  <c r="BR92" i="2"/>
  <c r="BR91" i="2"/>
  <c r="BR90" i="2"/>
  <c r="BR89" i="2"/>
  <c r="BR88" i="2"/>
  <c r="BR87" i="2"/>
  <c r="BR86" i="2"/>
  <c r="BR85" i="2"/>
  <c r="BR84" i="2"/>
  <c r="BR83" i="2"/>
  <c r="BR82" i="2"/>
  <c r="BR81" i="2"/>
  <c r="BR29" i="2"/>
  <c r="BR64" i="2"/>
  <c r="BR80" i="2"/>
  <c r="BR63" i="2"/>
  <c r="BR79" i="2"/>
  <c r="BR62" i="2"/>
  <c r="BR78" i="2"/>
  <c r="BR69" i="2"/>
  <c r="BR61" i="2"/>
  <c r="BR68" i="2"/>
  <c r="BR77" i="2"/>
  <c r="BR67" i="2"/>
  <c r="BR76" i="2"/>
  <c r="BR66" i="2"/>
  <c r="BR75" i="2"/>
  <c r="BR65" i="2"/>
  <c r="BR74" i="2"/>
  <c r="BR73" i="2"/>
  <c r="BR72" i="2"/>
  <c r="BR71" i="2"/>
  <c r="BR70" i="2"/>
  <c r="BR33" i="2"/>
  <c r="BR34" i="2"/>
  <c r="BR55" i="2"/>
  <c r="BR39" i="2"/>
  <c r="BR32" i="2"/>
  <c r="BR51" i="2"/>
  <c r="BR27" i="2"/>
  <c r="BR60" i="2"/>
  <c r="BR24" i="2"/>
  <c r="BR28" i="2"/>
  <c r="BR48" i="2"/>
  <c r="BR30" i="2"/>
  <c r="BR42" i="2"/>
  <c r="BR35" i="2"/>
  <c r="BR31" i="2"/>
  <c r="BR37" i="2"/>
  <c r="BR47" i="2"/>
  <c r="BR38" i="2"/>
  <c r="BR54" i="2"/>
  <c r="BR25" i="2"/>
  <c r="BR13" i="2"/>
  <c r="BR10" i="2"/>
  <c r="BR16" i="2"/>
  <c r="BR20" i="2"/>
  <c r="BR8" i="2"/>
  <c r="BR59" i="2"/>
  <c r="BR57" i="2"/>
  <c r="BR52" i="2"/>
  <c r="BR41" i="2"/>
  <c r="BR23" i="2"/>
  <c r="BR14" i="2"/>
  <c r="BR36" i="2"/>
  <c r="BR22" i="2"/>
  <c r="BR21" i="2"/>
  <c r="BR11" i="2"/>
  <c r="BR44" i="2"/>
  <c r="BR17" i="2"/>
  <c r="CL106" i="2"/>
  <c r="CL105" i="2"/>
  <c r="CL104" i="2"/>
  <c r="CL103" i="2"/>
  <c r="CL102" i="2"/>
  <c r="CL101" i="2"/>
  <c r="CL43" i="2"/>
  <c r="CL45" i="2"/>
  <c r="CL49" i="2"/>
  <c r="CL46" i="2"/>
  <c r="CL100" i="2"/>
  <c r="CL99" i="2"/>
  <c r="CL40" i="2"/>
  <c r="CL98" i="2"/>
  <c r="CL97" i="2"/>
  <c r="CL96" i="2"/>
  <c r="CL95" i="2"/>
  <c r="CL94" i="2"/>
  <c r="CL93" i="2"/>
  <c r="CL92" i="2"/>
  <c r="CL91" i="2"/>
  <c r="CL90" i="2"/>
  <c r="CL89" i="2"/>
  <c r="CL88" i="2"/>
  <c r="CL87" i="2"/>
  <c r="CL86" i="2"/>
  <c r="CL85" i="2"/>
  <c r="CL84" i="2"/>
  <c r="CL75" i="2"/>
  <c r="CL65" i="2"/>
  <c r="CL74" i="2"/>
  <c r="CL73" i="2"/>
  <c r="CL72" i="2"/>
  <c r="CL71" i="2"/>
  <c r="CL70" i="2"/>
  <c r="CL82" i="2"/>
  <c r="CL81" i="2"/>
  <c r="CL29" i="2"/>
  <c r="CL64" i="2"/>
  <c r="CL83" i="2"/>
  <c r="CL80" i="2"/>
  <c r="CL63" i="2"/>
  <c r="CL79" i="2"/>
  <c r="CL78" i="2"/>
  <c r="CL69" i="2"/>
  <c r="CL68" i="2"/>
  <c r="CL76" i="2"/>
  <c r="CL37" i="2"/>
  <c r="CL47" i="2"/>
  <c r="CL38" i="2"/>
  <c r="CL22" i="2"/>
  <c r="CL52" i="2"/>
  <c r="CL36" i="2"/>
  <c r="CL61" i="2"/>
  <c r="CL59" i="2"/>
  <c r="CL58" i="2"/>
  <c r="CL57" i="2"/>
  <c r="CL56" i="2"/>
  <c r="CL54" i="2"/>
  <c r="CL53" i="2"/>
  <c r="CL44" i="2"/>
  <c r="CL62" i="2"/>
  <c r="CL33" i="2"/>
  <c r="CL77" i="2"/>
  <c r="CL34" i="2"/>
  <c r="CL66" i="2"/>
  <c r="CL55" i="2"/>
  <c r="CL39" i="2"/>
  <c r="CL32" i="2"/>
  <c r="CL51" i="2"/>
  <c r="CL27" i="2"/>
  <c r="CL26" i="2"/>
  <c r="CL24" i="2"/>
  <c r="CL60" i="2"/>
  <c r="CL48" i="2"/>
  <c r="CL30" i="2"/>
  <c r="CL42" i="2"/>
  <c r="CL15" i="2"/>
  <c r="CL41" i="2"/>
  <c r="CL17" i="2"/>
  <c r="CL67" i="2"/>
  <c r="CL35" i="2"/>
  <c r="CL31" i="2"/>
  <c r="CL28" i="2"/>
  <c r="CL19" i="2"/>
  <c r="CL25" i="2"/>
  <c r="CL13" i="2"/>
  <c r="CL12" i="2"/>
  <c r="CL10" i="2"/>
  <c r="CL16" i="2"/>
  <c r="CL20" i="2"/>
  <c r="AP9" i="2"/>
  <c r="BJ17" i="2"/>
  <c r="V12" i="2"/>
  <c r="BR9" i="2"/>
  <c r="AD21" i="2"/>
  <c r="CL23" i="2"/>
  <c r="J19" i="2"/>
  <c r="CD48" i="2"/>
  <c r="AD61" i="2"/>
  <c r="DG42" i="2"/>
  <c r="AD14" i="2"/>
  <c r="J15" i="2"/>
  <c r="M15" i="2" s="1"/>
  <c r="AD31" i="2"/>
  <c r="AY11" i="2"/>
  <c r="AX12" i="2"/>
  <c r="AX10" i="2"/>
  <c r="AD22" i="2"/>
  <c r="BR56" i="2"/>
  <c r="J11" i="2"/>
  <c r="CL21" i="2"/>
  <c r="K106" i="2"/>
  <c r="K105" i="2"/>
  <c r="K104" i="2"/>
  <c r="K103" i="2"/>
  <c r="K102" i="2"/>
  <c r="K101" i="2"/>
  <c r="K43" i="2"/>
  <c r="K45" i="2"/>
  <c r="K49" i="2"/>
  <c r="K46" i="2"/>
  <c r="K100" i="2"/>
  <c r="K99" i="2"/>
  <c r="K40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1" i="2"/>
  <c r="K64" i="2"/>
  <c r="K80" i="2"/>
  <c r="K29" i="2"/>
  <c r="K63" i="2"/>
  <c r="K79" i="2"/>
  <c r="K62" i="2"/>
  <c r="K78" i="2"/>
  <c r="K69" i="2"/>
  <c r="K84" i="2"/>
  <c r="K68" i="2"/>
  <c r="K77" i="2"/>
  <c r="K67" i="2"/>
  <c r="K76" i="2"/>
  <c r="K66" i="2"/>
  <c r="K75" i="2"/>
  <c r="K74" i="2"/>
  <c r="K73" i="2"/>
  <c r="K72" i="2"/>
  <c r="K71" i="2"/>
  <c r="K65" i="2"/>
  <c r="K83" i="2"/>
  <c r="K82" i="2"/>
  <c r="K60" i="2"/>
  <c r="K34" i="2"/>
  <c r="K55" i="2"/>
  <c r="K39" i="2"/>
  <c r="K32" i="2"/>
  <c r="K27" i="2"/>
  <c r="K51" i="2"/>
  <c r="K24" i="2"/>
  <c r="K61" i="2"/>
  <c r="K48" i="2"/>
  <c r="K42" i="2"/>
  <c r="K35" i="2"/>
  <c r="K31" i="2"/>
  <c r="K30" i="2"/>
  <c r="K37" i="2"/>
  <c r="K47" i="2"/>
  <c r="K70" i="2"/>
  <c r="K26" i="2"/>
  <c r="K52" i="2"/>
  <c r="AE106" i="2"/>
  <c r="AE105" i="2"/>
  <c r="AE104" i="2"/>
  <c r="AE103" i="2"/>
  <c r="AE102" i="2"/>
  <c r="AE101" i="2"/>
  <c r="AE43" i="2"/>
  <c r="AE45" i="2"/>
  <c r="AE49" i="2"/>
  <c r="AE46" i="2"/>
  <c r="AE100" i="2"/>
  <c r="AE99" i="2"/>
  <c r="AE40" i="2"/>
  <c r="AE98" i="2"/>
  <c r="AE97" i="2"/>
  <c r="AE96" i="2"/>
  <c r="AE95" i="2"/>
  <c r="AE94" i="2"/>
  <c r="AE93" i="2"/>
  <c r="AE92" i="2"/>
  <c r="AE91" i="2"/>
  <c r="AE90" i="2"/>
  <c r="AE89" i="2"/>
  <c r="AE88" i="2"/>
  <c r="AE87" i="2"/>
  <c r="AE86" i="2"/>
  <c r="AE85" i="2"/>
  <c r="AE84" i="2"/>
  <c r="AE74" i="2"/>
  <c r="AE73" i="2"/>
  <c r="AE72" i="2"/>
  <c r="AE71" i="2"/>
  <c r="AE70" i="2"/>
  <c r="AE83" i="2"/>
  <c r="AE82" i="2"/>
  <c r="AE81" i="2"/>
  <c r="AE64" i="2"/>
  <c r="AE80" i="2"/>
  <c r="AE63" i="2"/>
  <c r="AE79" i="2"/>
  <c r="AE62" i="2"/>
  <c r="AE78" i="2"/>
  <c r="AE69" i="2"/>
  <c r="AE68" i="2"/>
  <c r="AE77" i="2"/>
  <c r="AE67" i="2"/>
  <c r="AE75" i="2"/>
  <c r="AE52" i="2"/>
  <c r="AE36" i="2"/>
  <c r="AE26" i="2"/>
  <c r="AE59" i="2"/>
  <c r="AE58" i="2"/>
  <c r="AE57" i="2"/>
  <c r="AE56" i="2"/>
  <c r="AE54" i="2"/>
  <c r="AE53" i="2"/>
  <c r="AE44" i="2"/>
  <c r="AE33" i="2"/>
  <c r="AE60" i="2"/>
  <c r="AE34" i="2"/>
  <c r="AE55" i="2"/>
  <c r="AE39" i="2"/>
  <c r="AE32" i="2"/>
  <c r="AE27" i="2"/>
  <c r="AE51" i="2"/>
  <c r="AE24" i="2"/>
  <c r="AE48" i="2"/>
  <c r="AE42" i="2"/>
  <c r="AE66" i="2"/>
  <c r="AE61" i="2"/>
  <c r="AE30" i="2"/>
  <c r="AE35" i="2"/>
  <c r="AY106" i="2"/>
  <c r="AY105" i="2"/>
  <c r="AY104" i="2"/>
  <c r="AY103" i="2"/>
  <c r="AY102" i="2"/>
  <c r="AY101" i="2"/>
  <c r="AY43" i="2"/>
  <c r="AY45" i="2"/>
  <c r="AY49" i="2"/>
  <c r="AY46" i="2"/>
  <c r="AY100" i="2"/>
  <c r="AY99" i="2"/>
  <c r="AY40" i="2"/>
  <c r="AY98" i="2"/>
  <c r="AY97" i="2"/>
  <c r="AY96" i="2"/>
  <c r="AY95" i="2"/>
  <c r="AY94" i="2"/>
  <c r="AY93" i="2"/>
  <c r="AY92" i="2"/>
  <c r="AY91" i="2"/>
  <c r="AY90" i="2"/>
  <c r="AY89" i="2"/>
  <c r="AY88" i="2"/>
  <c r="AY87" i="2"/>
  <c r="AY86" i="2"/>
  <c r="AY85" i="2"/>
  <c r="AY84" i="2"/>
  <c r="AY68" i="2"/>
  <c r="AY77" i="2"/>
  <c r="AY67" i="2"/>
  <c r="AY76" i="2"/>
  <c r="AY66" i="2"/>
  <c r="AY75" i="2"/>
  <c r="AY65" i="2"/>
  <c r="AY74" i="2"/>
  <c r="AY73" i="2"/>
  <c r="AY72" i="2"/>
  <c r="AY71" i="2"/>
  <c r="AY26" i="2"/>
  <c r="AY70" i="2"/>
  <c r="AY83" i="2"/>
  <c r="AY82" i="2"/>
  <c r="AY81" i="2"/>
  <c r="AY29" i="2"/>
  <c r="AY64" i="2"/>
  <c r="AY80" i="2"/>
  <c r="AY78" i="2"/>
  <c r="AY69" i="2"/>
  <c r="AY48" i="2"/>
  <c r="AY30" i="2"/>
  <c r="AY42" i="2"/>
  <c r="AY62" i="2"/>
  <c r="AY35" i="2"/>
  <c r="AY31" i="2"/>
  <c r="AY41" i="2"/>
  <c r="AY61" i="2"/>
  <c r="AY37" i="2"/>
  <c r="AY47" i="2"/>
  <c r="AY38" i="2"/>
  <c r="AY63" i="2"/>
  <c r="AY52" i="2"/>
  <c r="AY36" i="2"/>
  <c r="AY59" i="2"/>
  <c r="AY58" i="2"/>
  <c r="AY57" i="2"/>
  <c r="AY56" i="2"/>
  <c r="AY54" i="2"/>
  <c r="AY53" i="2"/>
  <c r="AY44" i="2"/>
  <c r="AY34" i="2"/>
  <c r="AY55" i="2"/>
  <c r="AY39" i="2"/>
  <c r="AY32" i="2"/>
  <c r="BS106" i="2"/>
  <c r="BS105" i="2"/>
  <c r="BS104" i="2"/>
  <c r="BS103" i="2"/>
  <c r="BS102" i="2"/>
  <c r="BS101" i="2"/>
  <c r="BS43" i="2"/>
  <c r="BS45" i="2"/>
  <c r="BS49" i="2"/>
  <c r="BS46" i="2"/>
  <c r="BS100" i="2"/>
  <c r="BS99" i="2"/>
  <c r="BS40" i="2"/>
  <c r="BS98" i="2"/>
  <c r="BS97" i="2"/>
  <c r="BS96" i="2"/>
  <c r="BS95" i="2"/>
  <c r="BS94" i="2"/>
  <c r="BS93" i="2"/>
  <c r="BS92" i="2"/>
  <c r="BS91" i="2"/>
  <c r="BS90" i="2"/>
  <c r="BS89" i="2"/>
  <c r="BS88" i="2"/>
  <c r="BS87" i="2"/>
  <c r="BS86" i="2"/>
  <c r="BS85" i="2"/>
  <c r="BS84" i="2"/>
  <c r="BS81" i="2"/>
  <c r="BS29" i="2"/>
  <c r="BS64" i="2"/>
  <c r="BS80" i="2"/>
  <c r="BS63" i="2"/>
  <c r="BS79" i="2"/>
  <c r="BS62" i="2"/>
  <c r="BS78" i="2"/>
  <c r="BS69" i="2"/>
  <c r="BS68" i="2"/>
  <c r="BS60" i="2"/>
  <c r="BS77" i="2"/>
  <c r="BS67" i="2"/>
  <c r="BS76" i="2"/>
  <c r="BS66" i="2"/>
  <c r="BS75" i="2"/>
  <c r="BS65" i="2"/>
  <c r="BS74" i="2"/>
  <c r="BS73" i="2"/>
  <c r="BS72" i="2"/>
  <c r="BS71" i="2"/>
  <c r="BS83" i="2"/>
  <c r="BS82" i="2"/>
  <c r="BS26" i="2"/>
  <c r="BS34" i="2"/>
  <c r="BS55" i="2"/>
  <c r="BS39" i="2"/>
  <c r="BS32" i="2"/>
  <c r="BS51" i="2"/>
  <c r="BS27" i="2"/>
  <c r="BS24" i="2"/>
  <c r="BS48" i="2"/>
  <c r="BS30" i="2"/>
  <c r="BS42" i="2"/>
  <c r="BS35" i="2"/>
  <c r="BS31" i="2"/>
  <c r="BS70" i="2"/>
  <c r="BS37" i="2"/>
  <c r="BS47" i="2"/>
  <c r="BS61" i="2"/>
  <c r="BS52" i="2"/>
  <c r="CM106" i="2"/>
  <c r="CM105" i="2"/>
  <c r="CM104" i="2"/>
  <c r="CM103" i="2"/>
  <c r="CM102" i="2"/>
  <c r="CM101" i="2"/>
  <c r="CM43" i="2"/>
  <c r="CM45" i="2"/>
  <c r="CM49" i="2"/>
  <c r="CM46" i="2"/>
  <c r="CM100" i="2"/>
  <c r="CM99" i="2"/>
  <c r="CM40" i="2"/>
  <c r="CM98" i="2"/>
  <c r="CM97" i="2"/>
  <c r="CM96" i="2"/>
  <c r="CM95" i="2"/>
  <c r="CM94" i="2"/>
  <c r="CM93" i="2"/>
  <c r="CM92" i="2"/>
  <c r="CM91" i="2"/>
  <c r="CM90" i="2"/>
  <c r="CM89" i="2"/>
  <c r="CM88" i="2"/>
  <c r="CM87" i="2"/>
  <c r="CM86" i="2"/>
  <c r="CM85" i="2"/>
  <c r="CM84" i="2"/>
  <c r="CM83" i="2"/>
  <c r="CM74" i="2"/>
  <c r="CM73" i="2"/>
  <c r="CM72" i="2"/>
  <c r="CM71" i="2"/>
  <c r="CM70" i="2"/>
  <c r="CM82" i="2"/>
  <c r="CM81" i="2"/>
  <c r="CM29" i="2"/>
  <c r="CM64" i="2"/>
  <c r="CM80" i="2"/>
  <c r="CM63" i="2"/>
  <c r="CM79" i="2"/>
  <c r="CM62" i="2"/>
  <c r="CM78" i="2"/>
  <c r="CM69" i="2"/>
  <c r="CM68" i="2"/>
  <c r="CM77" i="2"/>
  <c r="CM67" i="2"/>
  <c r="CM75" i="2"/>
  <c r="CM65" i="2"/>
  <c r="CM52" i="2"/>
  <c r="CM36" i="2"/>
  <c r="CM61" i="2"/>
  <c r="CM59" i="2"/>
  <c r="CM58" i="2"/>
  <c r="CM57" i="2"/>
  <c r="CM56" i="2"/>
  <c r="CM54" i="2"/>
  <c r="CM53" i="2"/>
  <c r="CM44" i="2"/>
  <c r="CM33" i="2"/>
  <c r="CM34" i="2"/>
  <c r="CM66" i="2"/>
  <c r="CM55" i="2"/>
  <c r="CM39" i="2"/>
  <c r="CM32" i="2"/>
  <c r="CM51" i="2"/>
  <c r="CM27" i="2"/>
  <c r="CM26" i="2"/>
  <c r="CM24" i="2"/>
  <c r="CM60" i="2"/>
  <c r="CM48" i="2"/>
  <c r="CM30" i="2"/>
  <c r="CM42" i="2"/>
  <c r="CM76" i="2"/>
  <c r="CM35" i="2"/>
  <c r="AY12" i="2"/>
  <c r="CB12" i="2"/>
  <c r="T9" i="2"/>
  <c r="L11" i="2"/>
  <c r="AO11" i="2"/>
  <c r="AQ11" i="2" s="1"/>
  <c r="AE14" i="2"/>
  <c r="BI14" i="2"/>
  <c r="CM14" i="2"/>
  <c r="CB13" i="2"/>
  <c r="AF21" i="2"/>
  <c r="BJ21" i="2"/>
  <c r="BK21" i="2" s="1"/>
  <c r="CN21" i="2"/>
  <c r="AE23" i="2"/>
  <c r="BI23" i="2"/>
  <c r="CM23" i="2"/>
  <c r="BH18" i="2"/>
  <c r="V16" i="2"/>
  <c r="AZ16" i="2"/>
  <c r="CD16" i="2"/>
  <c r="U10" i="2"/>
  <c r="AY10" i="2"/>
  <c r="CC10" i="2"/>
  <c r="T25" i="2"/>
  <c r="CB25" i="2"/>
  <c r="AP19" i="2"/>
  <c r="AQ19" i="2" s="1"/>
  <c r="BT19" i="2"/>
  <c r="BU19" i="2" s="1"/>
  <c r="AN17" i="2"/>
  <c r="DD23" i="2"/>
  <c r="DG23" i="2" s="1"/>
  <c r="BI12" i="2" s="1"/>
  <c r="BJ22" i="2"/>
  <c r="BH41" i="2"/>
  <c r="DD25" i="2"/>
  <c r="DG25" i="2" s="1"/>
  <c r="BI15" i="2" s="1"/>
  <c r="BH28" i="2"/>
  <c r="V27" i="2"/>
  <c r="AO38" i="2"/>
  <c r="CD24" i="2"/>
  <c r="BS53" i="2"/>
  <c r="BJ61" i="2"/>
  <c r="L80" i="2"/>
  <c r="L29" i="2"/>
  <c r="L79" i="2"/>
  <c r="L62" i="2"/>
  <c r="L78" i="2"/>
  <c r="L69" i="2"/>
  <c r="L61" i="2"/>
  <c r="L105" i="2"/>
  <c r="L103" i="2"/>
  <c r="L101" i="2"/>
  <c r="L45" i="2"/>
  <c r="L46" i="2"/>
  <c r="L99" i="2"/>
  <c r="L98" i="2"/>
  <c r="L96" i="2"/>
  <c r="L94" i="2"/>
  <c r="L92" i="2"/>
  <c r="L90" i="2"/>
  <c r="L88" i="2"/>
  <c r="L85" i="2"/>
  <c r="L84" i="2"/>
  <c r="L68" i="2"/>
  <c r="L77" i="2"/>
  <c r="L67" i="2"/>
  <c r="L76" i="2"/>
  <c r="L66" i="2"/>
  <c r="L86" i="2"/>
  <c r="L75" i="2"/>
  <c r="L74" i="2"/>
  <c r="L73" i="2"/>
  <c r="L72" i="2"/>
  <c r="L71" i="2"/>
  <c r="L65" i="2"/>
  <c r="L106" i="2"/>
  <c r="L104" i="2"/>
  <c r="L102" i="2"/>
  <c r="L43" i="2"/>
  <c r="L49" i="2"/>
  <c r="L100" i="2"/>
  <c r="L40" i="2"/>
  <c r="L97" i="2"/>
  <c r="L95" i="2"/>
  <c r="L93" i="2"/>
  <c r="L91" i="2"/>
  <c r="L89" i="2"/>
  <c r="L87" i="2"/>
  <c r="L70" i="2"/>
  <c r="L81" i="2"/>
  <c r="L82" i="2"/>
  <c r="L55" i="2"/>
  <c r="L39" i="2"/>
  <c r="L32" i="2"/>
  <c r="L27" i="2"/>
  <c r="L51" i="2"/>
  <c r="L63" i="2"/>
  <c r="L24" i="2"/>
  <c r="L28" i="2"/>
  <c r="L48" i="2"/>
  <c r="L42" i="2"/>
  <c r="L35" i="2"/>
  <c r="L31" i="2"/>
  <c r="L41" i="2"/>
  <c r="L30" i="2"/>
  <c r="L37" i="2"/>
  <c r="L47" i="2"/>
  <c r="L38" i="2"/>
  <c r="L26" i="2"/>
  <c r="L52" i="2"/>
  <c r="L83" i="2"/>
  <c r="L64" i="2"/>
  <c r="L59" i="2"/>
  <c r="L58" i="2"/>
  <c r="L57" i="2"/>
  <c r="L56" i="2"/>
  <c r="L54" i="2"/>
  <c r="L53" i="2"/>
  <c r="L44" i="2"/>
  <c r="AF106" i="2"/>
  <c r="AF105" i="2"/>
  <c r="AF104" i="2"/>
  <c r="AF103" i="2"/>
  <c r="AF102" i="2"/>
  <c r="AF101" i="2"/>
  <c r="AF43" i="2"/>
  <c r="AF45" i="2"/>
  <c r="AF49" i="2"/>
  <c r="AF46" i="2"/>
  <c r="AF100" i="2"/>
  <c r="AF99" i="2"/>
  <c r="AF40" i="2"/>
  <c r="AF98" i="2"/>
  <c r="AF97" i="2"/>
  <c r="AF96" i="2"/>
  <c r="AF95" i="2"/>
  <c r="AF94" i="2"/>
  <c r="AF93" i="2"/>
  <c r="AF92" i="2"/>
  <c r="AF91" i="2"/>
  <c r="AF90" i="2"/>
  <c r="AF89" i="2"/>
  <c r="AF88" i="2"/>
  <c r="AF87" i="2"/>
  <c r="AF86" i="2"/>
  <c r="AF85" i="2"/>
  <c r="AF70" i="2"/>
  <c r="AF83" i="2"/>
  <c r="AF82" i="2"/>
  <c r="AF81" i="2"/>
  <c r="AF29" i="2"/>
  <c r="AF64" i="2"/>
  <c r="AF80" i="2"/>
  <c r="AF63" i="2"/>
  <c r="AF79" i="2"/>
  <c r="AF62" i="2"/>
  <c r="AF78" i="2"/>
  <c r="AF69" i="2"/>
  <c r="AF68" i="2"/>
  <c r="AF77" i="2"/>
  <c r="AF67" i="2"/>
  <c r="AF76" i="2"/>
  <c r="AF66" i="2"/>
  <c r="AF84" i="2"/>
  <c r="AF74" i="2"/>
  <c r="AF73" i="2"/>
  <c r="AF72" i="2"/>
  <c r="AF71" i="2"/>
  <c r="AF52" i="2"/>
  <c r="AF36" i="2"/>
  <c r="AF26" i="2"/>
  <c r="AF59" i="2"/>
  <c r="AF58" i="2"/>
  <c r="AF57" i="2"/>
  <c r="AF56" i="2"/>
  <c r="AF54" i="2"/>
  <c r="AF53" i="2"/>
  <c r="AF44" i="2"/>
  <c r="AF33" i="2"/>
  <c r="AF75" i="2"/>
  <c r="AF60" i="2"/>
  <c r="AF34" i="2"/>
  <c r="AF65" i="2"/>
  <c r="AF55" i="2"/>
  <c r="AF39" i="2"/>
  <c r="AF32" i="2"/>
  <c r="AF27" i="2"/>
  <c r="AF51" i="2"/>
  <c r="AF24" i="2"/>
  <c r="AF48" i="2"/>
  <c r="AF42" i="2"/>
  <c r="AF61" i="2"/>
  <c r="AF30" i="2"/>
  <c r="AF35" i="2"/>
  <c r="AF31" i="2"/>
  <c r="AZ106" i="2"/>
  <c r="AZ105" i="2"/>
  <c r="AZ104" i="2"/>
  <c r="AZ103" i="2"/>
  <c r="AZ102" i="2"/>
  <c r="AZ101" i="2"/>
  <c r="AZ43" i="2"/>
  <c r="AZ45" i="2"/>
  <c r="AZ49" i="2"/>
  <c r="AZ46" i="2"/>
  <c r="AZ100" i="2"/>
  <c r="AZ99" i="2"/>
  <c r="AZ40" i="2"/>
  <c r="AZ98" i="2"/>
  <c r="AZ97" i="2"/>
  <c r="AZ96" i="2"/>
  <c r="AZ95" i="2"/>
  <c r="AZ94" i="2"/>
  <c r="AZ93" i="2"/>
  <c r="AZ92" i="2"/>
  <c r="AZ91" i="2"/>
  <c r="AZ90" i="2"/>
  <c r="AZ89" i="2"/>
  <c r="AZ88" i="2"/>
  <c r="AZ87" i="2"/>
  <c r="AZ77" i="2"/>
  <c r="AZ67" i="2"/>
  <c r="AZ86" i="2"/>
  <c r="AZ76" i="2"/>
  <c r="AZ66" i="2"/>
  <c r="AZ75" i="2"/>
  <c r="AZ65" i="2"/>
  <c r="AZ74" i="2"/>
  <c r="AZ73" i="2"/>
  <c r="AZ72" i="2"/>
  <c r="AZ71" i="2"/>
  <c r="AZ70" i="2"/>
  <c r="AZ83" i="2"/>
  <c r="AZ82" i="2"/>
  <c r="AZ84" i="2"/>
  <c r="AZ81" i="2"/>
  <c r="AZ29" i="2"/>
  <c r="AZ80" i="2"/>
  <c r="AZ63" i="2"/>
  <c r="AZ79" i="2"/>
  <c r="AZ68" i="2"/>
  <c r="AZ62" i="2"/>
  <c r="AZ35" i="2"/>
  <c r="AZ31" i="2"/>
  <c r="AZ41" i="2"/>
  <c r="AZ64" i="2"/>
  <c r="AZ61" i="2"/>
  <c r="AZ37" i="2"/>
  <c r="AZ47" i="2"/>
  <c r="AZ38" i="2"/>
  <c r="AZ78" i="2"/>
  <c r="AZ69" i="2"/>
  <c r="AZ52" i="2"/>
  <c r="AZ36" i="2"/>
  <c r="AZ85" i="2"/>
  <c r="AZ59" i="2"/>
  <c r="AZ58" i="2"/>
  <c r="AZ57" i="2"/>
  <c r="AZ56" i="2"/>
  <c r="AZ54" i="2"/>
  <c r="AZ53" i="2"/>
  <c r="AZ44" i="2"/>
  <c r="AZ33" i="2"/>
  <c r="AZ34" i="2"/>
  <c r="AZ55" i="2"/>
  <c r="AZ39" i="2"/>
  <c r="AZ32" i="2"/>
  <c r="AZ51" i="2"/>
  <c r="AZ60" i="2"/>
  <c r="BT86" i="2"/>
  <c r="BT80" i="2"/>
  <c r="BT79" i="2"/>
  <c r="BT62" i="2"/>
  <c r="BT78" i="2"/>
  <c r="BT69" i="2"/>
  <c r="BT61" i="2"/>
  <c r="BT68" i="2"/>
  <c r="BT77" i="2"/>
  <c r="BT67" i="2"/>
  <c r="BT106" i="2"/>
  <c r="BT104" i="2"/>
  <c r="BT102" i="2"/>
  <c r="BT43" i="2"/>
  <c r="BT49" i="2"/>
  <c r="BT100" i="2"/>
  <c r="BT40" i="2"/>
  <c r="BT97" i="2"/>
  <c r="BT95" i="2"/>
  <c r="BT93" i="2"/>
  <c r="BT91" i="2"/>
  <c r="BT89" i="2"/>
  <c r="BT87" i="2"/>
  <c r="BT76" i="2"/>
  <c r="BT66" i="2"/>
  <c r="BT84" i="2"/>
  <c r="BT75" i="2"/>
  <c r="BT65" i="2"/>
  <c r="BT74" i="2"/>
  <c r="BT73" i="2"/>
  <c r="BT72" i="2"/>
  <c r="BT71" i="2"/>
  <c r="BT85" i="2"/>
  <c r="BT70" i="2"/>
  <c r="BT105" i="2"/>
  <c r="BT103" i="2"/>
  <c r="BT101" i="2"/>
  <c r="BT45" i="2"/>
  <c r="BT46" i="2"/>
  <c r="BT99" i="2"/>
  <c r="BT98" i="2"/>
  <c r="BT96" i="2"/>
  <c r="BT94" i="2"/>
  <c r="BT92" i="2"/>
  <c r="BT90" i="2"/>
  <c r="BT88" i="2"/>
  <c r="BT81" i="2"/>
  <c r="BT29" i="2"/>
  <c r="BT55" i="2"/>
  <c r="BT39" i="2"/>
  <c r="BT32" i="2"/>
  <c r="BT51" i="2"/>
  <c r="BT27" i="2"/>
  <c r="BT64" i="2"/>
  <c r="BT60" i="2"/>
  <c r="BT24" i="2"/>
  <c r="BT28" i="2"/>
  <c r="BT63" i="2"/>
  <c r="BT48" i="2"/>
  <c r="BT30" i="2"/>
  <c r="BT42" i="2"/>
  <c r="BT35" i="2"/>
  <c r="BT31" i="2"/>
  <c r="BT41" i="2"/>
  <c r="BT37" i="2"/>
  <c r="BT47" i="2"/>
  <c r="BT38" i="2"/>
  <c r="BT83" i="2"/>
  <c r="BT52" i="2"/>
  <c r="BT36" i="2"/>
  <c r="BT59" i="2"/>
  <c r="BT58" i="2"/>
  <c r="BT57" i="2"/>
  <c r="BT56" i="2"/>
  <c r="BT54" i="2"/>
  <c r="BT53" i="2"/>
  <c r="BT44" i="2"/>
  <c r="CN106" i="2"/>
  <c r="CN105" i="2"/>
  <c r="CN104" i="2"/>
  <c r="CN103" i="2"/>
  <c r="CN102" i="2"/>
  <c r="CN101" i="2"/>
  <c r="CN43" i="2"/>
  <c r="CN45" i="2"/>
  <c r="CN49" i="2"/>
  <c r="CN46" i="2"/>
  <c r="CN100" i="2"/>
  <c r="CN99" i="2"/>
  <c r="CN40" i="2"/>
  <c r="CN98" i="2"/>
  <c r="CN97" i="2"/>
  <c r="CN96" i="2"/>
  <c r="CN95" i="2"/>
  <c r="CN94" i="2"/>
  <c r="CN93" i="2"/>
  <c r="CN92" i="2"/>
  <c r="CN91" i="2"/>
  <c r="CN90" i="2"/>
  <c r="CN89" i="2"/>
  <c r="CN88" i="2"/>
  <c r="CN87" i="2"/>
  <c r="CN86" i="2"/>
  <c r="CN85" i="2"/>
  <c r="CN84" i="2"/>
  <c r="CN70" i="2"/>
  <c r="CN82" i="2"/>
  <c r="CN81" i="2"/>
  <c r="CN29" i="2"/>
  <c r="CN64" i="2"/>
  <c r="CN80" i="2"/>
  <c r="CN63" i="2"/>
  <c r="CN83" i="2"/>
  <c r="CN79" i="2"/>
  <c r="CN62" i="2"/>
  <c r="CN78" i="2"/>
  <c r="CN69" i="2"/>
  <c r="CN68" i="2"/>
  <c r="CN77" i="2"/>
  <c r="CN67" i="2"/>
  <c r="CN76" i="2"/>
  <c r="CN66" i="2"/>
  <c r="CN74" i="2"/>
  <c r="CN73" i="2"/>
  <c r="CN72" i="2"/>
  <c r="CN71" i="2"/>
  <c r="CN65" i="2"/>
  <c r="CN52" i="2"/>
  <c r="CN36" i="2"/>
  <c r="CN75" i="2"/>
  <c r="CN61" i="2"/>
  <c r="CN59" i="2"/>
  <c r="CN58" i="2"/>
  <c r="CN57" i="2"/>
  <c r="CN56" i="2"/>
  <c r="CN54" i="2"/>
  <c r="CN53" i="2"/>
  <c r="CN44" i="2"/>
  <c r="CN33" i="2"/>
  <c r="CN34" i="2"/>
  <c r="CN55" i="2"/>
  <c r="CN39" i="2"/>
  <c r="CN32" i="2"/>
  <c r="CN51" i="2"/>
  <c r="CN27" i="2"/>
  <c r="CN26" i="2"/>
  <c r="CN24" i="2"/>
  <c r="CN28" i="2"/>
  <c r="CN60" i="2"/>
  <c r="CN48" i="2"/>
  <c r="CN30" i="2"/>
  <c r="CN42" i="2"/>
  <c r="CN35" i="2"/>
  <c r="CN31" i="2"/>
  <c r="BH8" i="2"/>
  <c r="CC12" i="2"/>
  <c r="U9" i="2"/>
  <c r="AV9" i="2"/>
  <c r="AF14" i="2"/>
  <c r="BJ14" i="2"/>
  <c r="CN14" i="2"/>
  <c r="V13" i="2"/>
  <c r="CC13" i="2"/>
  <c r="AN15" i="2"/>
  <c r="AF23" i="2"/>
  <c r="BJ23" i="2"/>
  <c r="CN23" i="2"/>
  <c r="AE18" i="2"/>
  <c r="CM18" i="2"/>
  <c r="BH20" i="2"/>
  <c r="V10" i="2"/>
  <c r="AZ10" i="2"/>
  <c r="CD10" i="2"/>
  <c r="U25" i="2"/>
  <c r="AY25" i="2"/>
  <c r="CC25" i="2"/>
  <c r="K17" i="2"/>
  <c r="AO17" i="2"/>
  <c r="BS17" i="2"/>
  <c r="K41" i="2"/>
  <c r="BI41" i="2"/>
  <c r="K28" i="2"/>
  <c r="BI28" i="2"/>
  <c r="K33" i="2"/>
  <c r="BI38" i="2"/>
  <c r="BS44" i="2"/>
  <c r="T55" i="2"/>
  <c r="K57" i="2"/>
  <c r="K59" i="2"/>
  <c r="DD28" i="2"/>
  <c r="DG28" i="2" s="1"/>
  <c r="BR18" i="2" s="1"/>
  <c r="DD27" i="2"/>
  <c r="DG27" i="2" s="1"/>
  <c r="BR12" i="2" s="1"/>
  <c r="DD30" i="2"/>
  <c r="DG30" i="2" s="1"/>
  <c r="BR26" i="2" s="1"/>
  <c r="DD41" i="2"/>
  <c r="DD43" i="2"/>
  <c r="AE8" i="2"/>
  <c r="BI8" i="2"/>
  <c r="CM8" i="2"/>
  <c r="AE12" i="2"/>
  <c r="CD12" i="2"/>
  <c r="V9" i="2"/>
  <c r="CB9" i="2"/>
  <c r="T11" i="2"/>
  <c r="BS11" i="2"/>
  <c r="AZ13" i="2"/>
  <c r="AO15" i="2"/>
  <c r="BS15" i="2"/>
  <c r="AN21" i="2"/>
  <c r="AF18" i="2"/>
  <c r="BJ18" i="2"/>
  <c r="CN18" i="2"/>
  <c r="AE20" i="2"/>
  <c r="BI20" i="2"/>
  <c r="CM20" i="2"/>
  <c r="BH16" i="2"/>
  <c r="V25" i="2"/>
  <c r="AZ25" i="2"/>
  <c r="CD25" i="2"/>
  <c r="T19" i="2"/>
  <c r="CB19" i="2"/>
  <c r="L17" i="2"/>
  <c r="AP17" i="2"/>
  <c r="BT17" i="2"/>
  <c r="AN22" i="2"/>
  <c r="BJ41" i="2"/>
  <c r="U28" i="2"/>
  <c r="BS28" i="2"/>
  <c r="L33" i="2"/>
  <c r="CB33" i="2"/>
  <c r="BJ38" i="2"/>
  <c r="BH31" i="2"/>
  <c r="CD42" i="2"/>
  <c r="AN52" i="2"/>
  <c r="T32" i="2"/>
  <c r="AN57" i="2"/>
  <c r="AN59" i="2"/>
  <c r="AP82" i="2"/>
  <c r="DF32" i="2"/>
  <c r="DF31" i="2"/>
  <c r="DG48" i="2"/>
  <c r="DD44" i="2"/>
  <c r="DD46" i="2"/>
  <c r="AF8" i="2"/>
  <c r="BJ8" i="2"/>
  <c r="AF12" i="2"/>
  <c r="AY9" i="2"/>
  <c r="U11" i="2"/>
  <c r="AN14" i="2"/>
  <c r="AA13" i="2"/>
  <c r="T15" i="2"/>
  <c r="AP15" i="2"/>
  <c r="BT15" i="2"/>
  <c r="K21" i="2"/>
  <c r="AO21" i="2"/>
  <c r="BS21" i="2"/>
  <c r="AN23" i="2"/>
  <c r="AF20" i="2"/>
  <c r="BJ20" i="2"/>
  <c r="CN20" i="2"/>
  <c r="AE16" i="2"/>
  <c r="BI16" i="2"/>
  <c r="CM16" i="2"/>
  <c r="BH10" i="2"/>
  <c r="AY19" i="2"/>
  <c r="CC19" i="2"/>
  <c r="K22" i="2"/>
  <c r="AO22" i="2"/>
  <c r="BS22" i="2"/>
  <c r="V28" i="2"/>
  <c r="CC28" i="2"/>
  <c r="CC33" i="2"/>
  <c r="BS36" i="2"/>
  <c r="BI31" i="2"/>
  <c r="AY51" i="2"/>
  <c r="DF33" i="2"/>
  <c r="DG33" i="2" s="1"/>
  <c r="BT9" i="2" s="1"/>
  <c r="CB39" i="2"/>
  <c r="AO57" i="2"/>
  <c r="AO59" i="2"/>
  <c r="R60" i="2"/>
  <c r="BT82" i="2"/>
  <c r="DD32" i="2"/>
  <c r="DD31" i="2"/>
  <c r="BH12" i="2"/>
  <c r="AZ9" i="2"/>
  <c r="V11" i="2"/>
  <c r="K14" i="2"/>
  <c r="AO14" i="2"/>
  <c r="BS14" i="2"/>
  <c r="U15" i="2"/>
  <c r="L21" i="2"/>
  <c r="AP21" i="2"/>
  <c r="BT21" i="2"/>
  <c r="K23" i="2"/>
  <c r="AO23" i="2"/>
  <c r="BS23" i="2"/>
  <c r="AF16" i="2"/>
  <c r="BJ16" i="2"/>
  <c r="AE10" i="2"/>
  <c r="BI10" i="2"/>
  <c r="CM10" i="2"/>
  <c r="BH25" i="2"/>
  <c r="V19" i="2"/>
  <c r="AZ19" i="2"/>
  <c r="CD19" i="2"/>
  <c r="T17" i="2"/>
  <c r="CB17" i="2"/>
  <c r="L22" i="2"/>
  <c r="AP22" i="2"/>
  <c r="BT22" i="2"/>
  <c r="CD28" i="2"/>
  <c r="BS38" i="2"/>
  <c r="AE47" i="2"/>
  <c r="BH35" i="2"/>
  <c r="AB30" i="2"/>
  <c r="T78" i="2"/>
  <c r="T69" i="2"/>
  <c r="T68" i="2"/>
  <c r="T105" i="2"/>
  <c r="T103" i="2"/>
  <c r="T101" i="2"/>
  <c r="T45" i="2"/>
  <c r="T46" i="2"/>
  <c r="T99" i="2"/>
  <c r="T98" i="2"/>
  <c r="T96" i="2"/>
  <c r="T94" i="2"/>
  <c r="T92" i="2"/>
  <c r="T90" i="2"/>
  <c r="T88" i="2"/>
  <c r="T85" i="2"/>
  <c r="T84" i="2"/>
  <c r="T77" i="2"/>
  <c r="T67" i="2"/>
  <c r="T60" i="2"/>
  <c r="T76" i="2"/>
  <c r="T66" i="2"/>
  <c r="T75" i="2"/>
  <c r="T86" i="2"/>
  <c r="T74" i="2"/>
  <c r="T73" i="2"/>
  <c r="T72" i="2"/>
  <c r="T71" i="2"/>
  <c r="T65" i="2"/>
  <c r="T70" i="2"/>
  <c r="T106" i="2"/>
  <c r="T104" i="2"/>
  <c r="T102" i="2"/>
  <c r="T43" i="2"/>
  <c r="T49" i="2"/>
  <c r="T100" i="2"/>
  <c r="T40" i="2"/>
  <c r="T97" i="2"/>
  <c r="T95" i="2"/>
  <c r="T93" i="2"/>
  <c r="T91" i="2"/>
  <c r="T89" i="2"/>
  <c r="T87" i="2"/>
  <c r="T83" i="2"/>
  <c r="T82" i="2"/>
  <c r="T81" i="2"/>
  <c r="T29" i="2"/>
  <c r="T79" i="2"/>
  <c r="T63" i="2"/>
  <c r="T24" i="2"/>
  <c r="T28" i="2"/>
  <c r="T48" i="2"/>
  <c r="T42" i="2"/>
  <c r="T61" i="2"/>
  <c r="T35" i="2"/>
  <c r="T31" i="2"/>
  <c r="T41" i="2"/>
  <c r="T30" i="2"/>
  <c r="T37" i="2"/>
  <c r="T47" i="2"/>
  <c r="T38" i="2"/>
  <c r="T26" i="2"/>
  <c r="T52" i="2"/>
  <c r="T36" i="2"/>
  <c r="T64" i="2"/>
  <c r="T59" i="2"/>
  <c r="T58" i="2"/>
  <c r="T57" i="2"/>
  <c r="T56" i="2"/>
  <c r="T54" i="2"/>
  <c r="T53" i="2"/>
  <c r="T44" i="2"/>
  <c r="T80" i="2"/>
  <c r="T62" i="2"/>
  <c r="T34" i="2"/>
  <c r="AN106" i="2"/>
  <c r="AN105" i="2"/>
  <c r="AN104" i="2"/>
  <c r="AN103" i="2"/>
  <c r="AN102" i="2"/>
  <c r="AN101" i="2"/>
  <c r="AN43" i="2"/>
  <c r="AN45" i="2"/>
  <c r="AN49" i="2"/>
  <c r="AN46" i="2"/>
  <c r="AN100" i="2"/>
  <c r="AN99" i="2"/>
  <c r="AN40" i="2"/>
  <c r="AN98" i="2"/>
  <c r="AN97" i="2"/>
  <c r="AN96" i="2"/>
  <c r="AN95" i="2"/>
  <c r="AN94" i="2"/>
  <c r="AN93" i="2"/>
  <c r="AN92" i="2"/>
  <c r="AN91" i="2"/>
  <c r="AN90" i="2"/>
  <c r="AN89" i="2"/>
  <c r="AN88" i="2"/>
  <c r="AN87" i="2"/>
  <c r="AN86" i="2"/>
  <c r="AN85" i="2"/>
  <c r="AN84" i="2"/>
  <c r="AN83" i="2"/>
  <c r="AN82" i="2"/>
  <c r="AN81" i="2"/>
  <c r="AN64" i="2"/>
  <c r="AN80" i="2"/>
  <c r="AN63" i="2"/>
  <c r="AN79" i="2"/>
  <c r="AN62" i="2"/>
  <c r="AN78" i="2"/>
  <c r="AN69" i="2"/>
  <c r="AN61" i="2"/>
  <c r="AN68" i="2"/>
  <c r="AN77" i="2"/>
  <c r="AN67" i="2"/>
  <c r="AN76" i="2"/>
  <c r="AN66" i="2"/>
  <c r="AN75" i="2"/>
  <c r="AN74" i="2"/>
  <c r="AN73" i="2"/>
  <c r="AN72" i="2"/>
  <c r="AN71" i="2"/>
  <c r="AN70" i="2"/>
  <c r="AN33" i="2"/>
  <c r="AN60" i="2"/>
  <c r="AN34" i="2"/>
  <c r="AN55" i="2"/>
  <c r="AN39" i="2"/>
  <c r="AN32" i="2"/>
  <c r="AN27" i="2"/>
  <c r="AN51" i="2"/>
  <c r="AN24" i="2"/>
  <c r="AN28" i="2"/>
  <c r="AN48" i="2"/>
  <c r="AN30" i="2"/>
  <c r="AN42" i="2"/>
  <c r="AN35" i="2"/>
  <c r="AN31" i="2"/>
  <c r="AN37" i="2"/>
  <c r="AN47" i="2"/>
  <c r="AN38" i="2"/>
  <c r="BH106" i="2"/>
  <c r="BH105" i="2"/>
  <c r="BH104" i="2"/>
  <c r="BH103" i="2"/>
  <c r="BH102" i="2"/>
  <c r="BH101" i="2"/>
  <c r="BH43" i="2"/>
  <c r="BH45" i="2"/>
  <c r="BH49" i="2"/>
  <c r="BH46" i="2"/>
  <c r="BH100" i="2"/>
  <c r="BH99" i="2"/>
  <c r="BH40" i="2"/>
  <c r="BH98" i="2"/>
  <c r="BH97" i="2"/>
  <c r="BH96" i="2"/>
  <c r="BH95" i="2"/>
  <c r="BH94" i="2"/>
  <c r="BH93" i="2"/>
  <c r="BH92" i="2"/>
  <c r="BH91" i="2"/>
  <c r="BH90" i="2"/>
  <c r="BH89" i="2"/>
  <c r="BH88" i="2"/>
  <c r="BH87" i="2"/>
  <c r="BH86" i="2"/>
  <c r="BH85" i="2"/>
  <c r="BH84" i="2"/>
  <c r="BH75" i="2"/>
  <c r="BH65" i="2"/>
  <c r="BH74" i="2"/>
  <c r="BH73" i="2"/>
  <c r="BH72" i="2"/>
  <c r="BH71" i="2"/>
  <c r="BH70" i="2"/>
  <c r="BH83" i="2"/>
  <c r="BH82" i="2"/>
  <c r="BH81" i="2"/>
  <c r="BH29" i="2"/>
  <c r="BH64" i="2"/>
  <c r="BH80" i="2"/>
  <c r="BH63" i="2"/>
  <c r="BH79" i="2"/>
  <c r="BH78" i="2"/>
  <c r="BH69" i="2"/>
  <c r="BH68" i="2"/>
  <c r="BH76" i="2"/>
  <c r="BH67" i="2"/>
  <c r="BH61" i="2"/>
  <c r="BH37" i="2"/>
  <c r="BH47" i="2"/>
  <c r="BH38" i="2"/>
  <c r="BH52" i="2"/>
  <c r="BH36" i="2"/>
  <c r="BH59" i="2"/>
  <c r="BH58" i="2"/>
  <c r="BH57" i="2"/>
  <c r="BH56" i="2"/>
  <c r="BH54" i="2"/>
  <c r="BH53" i="2"/>
  <c r="BH44" i="2"/>
  <c r="BH33" i="2"/>
  <c r="BH26" i="2"/>
  <c r="BH34" i="2"/>
  <c r="BH77" i="2"/>
  <c r="BH55" i="2"/>
  <c r="BH39" i="2"/>
  <c r="BH32" i="2"/>
  <c r="BH51" i="2"/>
  <c r="BH27" i="2"/>
  <c r="BH60" i="2"/>
  <c r="BH66" i="2"/>
  <c r="BH24" i="2"/>
  <c r="BH48" i="2"/>
  <c r="BH30" i="2"/>
  <c r="BH42" i="2"/>
  <c r="CB78" i="2"/>
  <c r="CB69" i="2"/>
  <c r="CB68" i="2"/>
  <c r="CB77" i="2"/>
  <c r="CB67" i="2"/>
  <c r="CB76" i="2"/>
  <c r="CB66" i="2"/>
  <c r="CB106" i="2"/>
  <c r="CB104" i="2"/>
  <c r="CB102" i="2"/>
  <c r="CB43" i="2"/>
  <c r="CB49" i="2"/>
  <c r="CB100" i="2"/>
  <c r="CB40" i="2"/>
  <c r="CB97" i="2"/>
  <c r="CB95" i="2"/>
  <c r="CB93" i="2"/>
  <c r="CB91" i="2"/>
  <c r="CB89" i="2"/>
  <c r="CB87" i="2"/>
  <c r="CB75" i="2"/>
  <c r="CB65" i="2"/>
  <c r="CB84" i="2"/>
  <c r="CB74" i="2"/>
  <c r="CB73" i="2"/>
  <c r="CB72" i="2"/>
  <c r="CB71" i="2"/>
  <c r="CB70" i="2"/>
  <c r="CB85" i="2"/>
  <c r="CB82" i="2"/>
  <c r="CB83" i="2"/>
  <c r="CB81" i="2"/>
  <c r="CB29" i="2"/>
  <c r="CB86" i="2"/>
  <c r="CB79" i="2"/>
  <c r="CB94" i="2"/>
  <c r="CB24" i="2"/>
  <c r="CB28" i="2"/>
  <c r="CB92" i="2"/>
  <c r="CB63" i="2"/>
  <c r="CB60" i="2"/>
  <c r="CB48" i="2"/>
  <c r="CB30" i="2"/>
  <c r="CB42" i="2"/>
  <c r="CB90" i="2"/>
  <c r="CB35" i="2"/>
  <c r="CB31" i="2"/>
  <c r="CB41" i="2"/>
  <c r="CB88" i="2"/>
  <c r="CB105" i="2"/>
  <c r="CB37" i="2"/>
  <c r="CB47" i="2"/>
  <c r="CB38" i="2"/>
  <c r="CB22" i="2"/>
  <c r="CB103" i="2"/>
  <c r="CB101" i="2"/>
  <c r="CB80" i="2"/>
  <c r="CB52" i="2"/>
  <c r="CB36" i="2"/>
  <c r="CB45" i="2"/>
  <c r="CB61" i="2"/>
  <c r="CB59" i="2"/>
  <c r="CB58" i="2"/>
  <c r="CB57" i="2"/>
  <c r="CB56" i="2"/>
  <c r="CB54" i="2"/>
  <c r="CB53" i="2"/>
  <c r="CB44" i="2"/>
  <c r="CB46" i="2"/>
  <c r="CB62" i="2"/>
  <c r="CB99" i="2"/>
  <c r="CB26" i="2"/>
  <c r="CB34" i="2"/>
  <c r="AN8" i="2"/>
  <c r="CM12" i="2"/>
  <c r="AE9" i="2"/>
  <c r="CB11" i="2"/>
  <c r="L14" i="2"/>
  <c r="AP14" i="2"/>
  <c r="BT14" i="2"/>
  <c r="AE13" i="2"/>
  <c r="BI13" i="2"/>
  <c r="V15" i="2"/>
  <c r="CB15" i="2"/>
  <c r="L23" i="2"/>
  <c r="AP23" i="2"/>
  <c r="BT23" i="2"/>
  <c r="K18" i="2"/>
  <c r="BS18" i="2"/>
  <c r="AN20" i="2"/>
  <c r="AF10" i="2"/>
  <c r="BJ10" i="2"/>
  <c r="CN10" i="2"/>
  <c r="AE25" i="2"/>
  <c r="CM25" i="2"/>
  <c r="U17" i="2"/>
  <c r="AY17" i="2"/>
  <c r="AE41" i="2"/>
  <c r="BS41" i="2"/>
  <c r="AY27" i="2"/>
  <c r="CM38" i="2"/>
  <c r="AF47" i="2"/>
  <c r="L34" i="2"/>
  <c r="K54" i="2"/>
  <c r="CB55" i="2"/>
  <c r="BS57" i="2"/>
  <c r="BS59" i="2"/>
  <c r="AY60" i="2"/>
  <c r="AE76" i="2"/>
  <c r="CB98" i="2"/>
  <c r="U106" i="2"/>
  <c r="U105" i="2"/>
  <c r="U104" i="2"/>
  <c r="U103" i="2"/>
  <c r="U102" i="2"/>
  <c r="U101" i="2"/>
  <c r="U43" i="2"/>
  <c r="U45" i="2"/>
  <c r="U49" i="2"/>
  <c r="U46" i="2"/>
  <c r="U100" i="2"/>
  <c r="U99" i="2"/>
  <c r="U40" i="2"/>
  <c r="U98" i="2"/>
  <c r="U97" i="2"/>
  <c r="U96" i="2"/>
  <c r="U95" i="2"/>
  <c r="U94" i="2"/>
  <c r="U93" i="2"/>
  <c r="U92" i="2"/>
  <c r="U91" i="2"/>
  <c r="U90" i="2"/>
  <c r="U89" i="2"/>
  <c r="U88" i="2"/>
  <c r="U87" i="2"/>
  <c r="U86" i="2"/>
  <c r="U85" i="2"/>
  <c r="U84" i="2"/>
  <c r="U68" i="2"/>
  <c r="U77" i="2"/>
  <c r="U67" i="2"/>
  <c r="U76" i="2"/>
  <c r="U66" i="2"/>
  <c r="U75" i="2"/>
  <c r="U74" i="2"/>
  <c r="U73" i="2"/>
  <c r="U72" i="2"/>
  <c r="U71" i="2"/>
  <c r="U65" i="2"/>
  <c r="U70" i="2"/>
  <c r="U83" i="2"/>
  <c r="U82" i="2"/>
  <c r="U81" i="2"/>
  <c r="U29" i="2"/>
  <c r="U64" i="2"/>
  <c r="U80" i="2"/>
  <c r="U78" i="2"/>
  <c r="U69" i="2"/>
  <c r="U79" i="2"/>
  <c r="U48" i="2"/>
  <c r="U42" i="2"/>
  <c r="U61" i="2"/>
  <c r="U35" i="2"/>
  <c r="U31" i="2"/>
  <c r="U41" i="2"/>
  <c r="U30" i="2"/>
  <c r="U37" i="2"/>
  <c r="U47" i="2"/>
  <c r="U38" i="2"/>
  <c r="U26" i="2"/>
  <c r="U52" i="2"/>
  <c r="U36" i="2"/>
  <c r="U59" i="2"/>
  <c r="U58" i="2"/>
  <c r="U57" i="2"/>
  <c r="U56" i="2"/>
  <c r="U54" i="2"/>
  <c r="U53" i="2"/>
  <c r="U44" i="2"/>
  <c r="U62" i="2"/>
  <c r="U34" i="2"/>
  <c r="U55" i="2"/>
  <c r="U39" i="2"/>
  <c r="U32" i="2"/>
  <c r="AO106" i="2"/>
  <c r="AO105" i="2"/>
  <c r="AO104" i="2"/>
  <c r="AO103" i="2"/>
  <c r="AO102" i="2"/>
  <c r="AO101" i="2"/>
  <c r="AO43" i="2"/>
  <c r="AO45" i="2"/>
  <c r="AO49" i="2"/>
  <c r="AO46" i="2"/>
  <c r="AO100" i="2"/>
  <c r="AO99" i="2"/>
  <c r="AO40" i="2"/>
  <c r="AO98" i="2"/>
  <c r="AO97" i="2"/>
  <c r="AO96" i="2"/>
  <c r="AO95" i="2"/>
  <c r="AO94" i="2"/>
  <c r="AO93" i="2"/>
  <c r="AO92" i="2"/>
  <c r="AO91" i="2"/>
  <c r="AO90" i="2"/>
  <c r="AO89" i="2"/>
  <c r="AO88" i="2"/>
  <c r="AO87" i="2"/>
  <c r="AO86" i="2"/>
  <c r="AO85" i="2"/>
  <c r="AO81" i="2"/>
  <c r="AO29" i="2"/>
  <c r="AO64" i="2"/>
  <c r="AO80" i="2"/>
  <c r="AO63" i="2"/>
  <c r="AO79" i="2"/>
  <c r="AO62" i="2"/>
  <c r="AO78" i="2"/>
  <c r="AO69" i="2"/>
  <c r="AO68" i="2"/>
  <c r="AO60" i="2"/>
  <c r="AO77" i="2"/>
  <c r="AO67" i="2"/>
  <c r="AO76" i="2"/>
  <c r="AO66" i="2"/>
  <c r="AO75" i="2"/>
  <c r="AO65" i="2"/>
  <c r="AO74" i="2"/>
  <c r="AO73" i="2"/>
  <c r="AO72" i="2"/>
  <c r="AO71" i="2"/>
  <c r="AO83" i="2"/>
  <c r="AO82" i="2"/>
  <c r="AO34" i="2"/>
  <c r="AO55" i="2"/>
  <c r="AO39" i="2"/>
  <c r="AO32" i="2"/>
  <c r="AO27" i="2"/>
  <c r="AO51" i="2"/>
  <c r="AO24" i="2"/>
  <c r="AO48" i="2"/>
  <c r="AO30" i="2"/>
  <c r="AO42" i="2"/>
  <c r="AO35" i="2"/>
  <c r="AO31" i="2"/>
  <c r="AO84" i="2"/>
  <c r="AO61" i="2"/>
  <c r="AO70" i="2"/>
  <c r="AO37" i="2"/>
  <c r="AO47" i="2"/>
  <c r="AO52" i="2"/>
  <c r="BI106" i="2"/>
  <c r="BI105" i="2"/>
  <c r="BI104" i="2"/>
  <c r="BI103" i="2"/>
  <c r="BI102" i="2"/>
  <c r="BI101" i="2"/>
  <c r="BI43" i="2"/>
  <c r="BI45" i="2"/>
  <c r="BI49" i="2"/>
  <c r="BI46" i="2"/>
  <c r="BI100" i="2"/>
  <c r="BI99" i="2"/>
  <c r="BI40" i="2"/>
  <c r="BI98" i="2"/>
  <c r="BI97" i="2"/>
  <c r="BI96" i="2"/>
  <c r="BI95" i="2"/>
  <c r="BI94" i="2"/>
  <c r="BI93" i="2"/>
  <c r="BI92" i="2"/>
  <c r="BI91" i="2"/>
  <c r="BI90" i="2"/>
  <c r="BI89" i="2"/>
  <c r="BI88" i="2"/>
  <c r="BI87" i="2"/>
  <c r="BI86" i="2"/>
  <c r="BI85" i="2"/>
  <c r="BI84" i="2"/>
  <c r="BI74" i="2"/>
  <c r="BI73" i="2"/>
  <c r="BI72" i="2"/>
  <c r="BI71" i="2"/>
  <c r="BI70" i="2"/>
  <c r="BI83" i="2"/>
  <c r="BI82" i="2"/>
  <c r="BI81" i="2"/>
  <c r="BI29" i="2"/>
  <c r="BI64" i="2"/>
  <c r="BI80" i="2"/>
  <c r="BI63" i="2"/>
  <c r="BI79" i="2"/>
  <c r="BI62" i="2"/>
  <c r="BI78" i="2"/>
  <c r="BI69" i="2"/>
  <c r="BI68" i="2"/>
  <c r="BI77" i="2"/>
  <c r="BI67" i="2"/>
  <c r="BI75" i="2"/>
  <c r="BI52" i="2"/>
  <c r="BI36" i="2"/>
  <c r="BI59" i="2"/>
  <c r="BI58" i="2"/>
  <c r="BI57" i="2"/>
  <c r="BI56" i="2"/>
  <c r="BI54" i="2"/>
  <c r="BI53" i="2"/>
  <c r="BI44" i="2"/>
  <c r="BI65" i="2"/>
  <c r="BI33" i="2"/>
  <c r="BI34" i="2"/>
  <c r="BI55" i="2"/>
  <c r="BI39" i="2"/>
  <c r="BI32" i="2"/>
  <c r="BI51" i="2"/>
  <c r="BI27" i="2"/>
  <c r="BI60" i="2"/>
  <c r="BI66" i="2"/>
  <c r="BI24" i="2"/>
  <c r="BI48" i="2"/>
  <c r="BI30" i="2"/>
  <c r="BI42" i="2"/>
  <c r="BI35" i="2"/>
  <c r="CC106" i="2"/>
  <c r="CC105" i="2"/>
  <c r="CC104" i="2"/>
  <c r="CC103" i="2"/>
  <c r="CC102" i="2"/>
  <c r="CC101" i="2"/>
  <c r="CC43" i="2"/>
  <c r="CC45" i="2"/>
  <c r="CC49" i="2"/>
  <c r="CC46" i="2"/>
  <c r="CC100" i="2"/>
  <c r="CC99" i="2"/>
  <c r="CC40" i="2"/>
  <c r="CC98" i="2"/>
  <c r="CC97" i="2"/>
  <c r="CC96" i="2"/>
  <c r="CC95" i="2"/>
  <c r="CC94" i="2"/>
  <c r="CC93" i="2"/>
  <c r="CC92" i="2"/>
  <c r="CC91" i="2"/>
  <c r="CC90" i="2"/>
  <c r="CC89" i="2"/>
  <c r="CC88" i="2"/>
  <c r="CC87" i="2"/>
  <c r="CC86" i="2"/>
  <c r="CC85" i="2"/>
  <c r="CC84" i="2"/>
  <c r="CC68" i="2"/>
  <c r="CC77" i="2"/>
  <c r="CC67" i="2"/>
  <c r="CC76" i="2"/>
  <c r="CC66" i="2"/>
  <c r="CC75" i="2"/>
  <c r="CC65" i="2"/>
  <c r="CC74" i="2"/>
  <c r="CC73" i="2"/>
  <c r="CC72" i="2"/>
  <c r="CC71" i="2"/>
  <c r="CC26" i="2"/>
  <c r="CC70" i="2"/>
  <c r="CC82" i="2"/>
  <c r="CC83" i="2"/>
  <c r="CC81" i="2"/>
  <c r="CC29" i="2"/>
  <c r="CC64" i="2"/>
  <c r="CE64" i="2" s="1"/>
  <c r="CC80" i="2"/>
  <c r="CC78" i="2"/>
  <c r="CC69" i="2"/>
  <c r="CC63" i="2"/>
  <c r="CC60" i="2"/>
  <c r="CC48" i="2"/>
  <c r="CC30" i="2"/>
  <c r="CC42" i="2"/>
  <c r="CC35" i="2"/>
  <c r="CC31" i="2"/>
  <c r="CC41" i="2"/>
  <c r="CC37" i="2"/>
  <c r="CC47" i="2"/>
  <c r="CC38" i="2"/>
  <c r="CC52" i="2"/>
  <c r="CC36" i="2"/>
  <c r="CC61" i="2"/>
  <c r="CC59" i="2"/>
  <c r="CC58" i="2"/>
  <c r="CC57" i="2"/>
  <c r="CC56" i="2"/>
  <c r="CC54" i="2"/>
  <c r="CC53" i="2"/>
  <c r="CC44" i="2"/>
  <c r="CC62" i="2"/>
  <c r="CC34" i="2"/>
  <c r="CC55" i="2"/>
  <c r="CC39" i="2"/>
  <c r="CC32" i="2"/>
  <c r="CC51" i="2"/>
  <c r="K8" i="2"/>
  <c r="AO8" i="2"/>
  <c r="BS8" i="2"/>
  <c r="K12" i="2"/>
  <c r="AN12" i="2"/>
  <c r="BJ12" i="2"/>
  <c r="CN12" i="2"/>
  <c r="AF9" i="2"/>
  <c r="BH9" i="2"/>
  <c r="AZ11" i="2"/>
  <c r="AF13" i="2"/>
  <c r="BJ13" i="2"/>
  <c r="CN13" i="2"/>
  <c r="AY15" i="2"/>
  <c r="CC15" i="2"/>
  <c r="T21" i="2"/>
  <c r="CB21" i="2"/>
  <c r="L18" i="2"/>
  <c r="K20" i="2"/>
  <c r="AO20" i="2"/>
  <c r="BS20" i="2"/>
  <c r="AN16" i="2"/>
  <c r="AF25" i="2"/>
  <c r="CN25" i="2"/>
  <c r="BH19" i="2"/>
  <c r="V17" i="2"/>
  <c r="AZ17" i="2"/>
  <c r="CD17" i="2"/>
  <c r="T22" i="2"/>
  <c r="CC22" i="2"/>
  <c r="AF41" i="2"/>
  <c r="AE28" i="2"/>
  <c r="AZ27" i="2"/>
  <c r="AO33" i="2"/>
  <c r="K36" i="2"/>
  <c r="DD29" i="2"/>
  <c r="DG29" i="2" s="1"/>
  <c r="BR15" i="2" s="1"/>
  <c r="CN38" i="2"/>
  <c r="CB51" i="2"/>
  <c r="BI47" i="2"/>
  <c r="CB32" i="2"/>
  <c r="AZ30" i="2"/>
  <c r="AN54" i="2"/>
  <c r="U63" i="2"/>
  <c r="BI76" i="2"/>
  <c r="V106" i="2"/>
  <c r="V105" i="2"/>
  <c r="V104" i="2"/>
  <c r="V103" i="2"/>
  <c r="V102" i="2"/>
  <c r="V101" i="2"/>
  <c r="V43" i="2"/>
  <c r="V45" i="2"/>
  <c r="V49" i="2"/>
  <c r="V46" i="2"/>
  <c r="V100" i="2"/>
  <c r="V99" i="2"/>
  <c r="V40" i="2"/>
  <c r="V98" i="2"/>
  <c r="V97" i="2"/>
  <c r="V96" i="2"/>
  <c r="V95" i="2"/>
  <c r="V94" i="2"/>
  <c r="V93" i="2"/>
  <c r="V92" i="2"/>
  <c r="V91" i="2"/>
  <c r="V90" i="2"/>
  <c r="V89" i="2"/>
  <c r="V88" i="2"/>
  <c r="V87" i="2"/>
  <c r="V77" i="2"/>
  <c r="V67" i="2"/>
  <c r="V85" i="2"/>
  <c r="V84" i="2"/>
  <c r="V76" i="2"/>
  <c r="V66" i="2"/>
  <c r="V75" i="2"/>
  <c r="V74" i="2"/>
  <c r="V73" i="2"/>
  <c r="V72" i="2"/>
  <c r="V71" i="2"/>
  <c r="V86" i="2"/>
  <c r="V70" i="2"/>
  <c r="V83" i="2"/>
  <c r="V82" i="2"/>
  <c r="V81" i="2"/>
  <c r="V80" i="2"/>
  <c r="V79" i="2"/>
  <c r="V68" i="2"/>
  <c r="V61" i="2"/>
  <c r="V35" i="2"/>
  <c r="V31" i="2"/>
  <c r="V41" i="2"/>
  <c r="V30" i="2"/>
  <c r="V37" i="2"/>
  <c r="V47" i="2"/>
  <c r="V38" i="2"/>
  <c r="V78" i="2"/>
  <c r="V69" i="2"/>
  <c r="V26" i="2"/>
  <c r="V52" i="2"/>
  <c r="V36" i="2"/>
  <c r="V59" i="2"/>
  <c r="V58" i="2"/>
  <c r="V57" i="2"/>
  <c r="V56" i="2"/>
  <c r="V54" i="2"/>
  <c r="V53" i="2"/>
  <c r="V44" i="2"/>
  <c r="V64" i="2"/>
  <c r="V62" i="2"/>
  <c r="V33" i="2"/>
  <c r="V34" i="2"/>
  <c r="V60" i="2"/>
  <c r="V55" i="2"/>
  <c r="V39" i="2"/>
  <c r="V32" i="2"/>
  <c r="AP85" i="2"/>
  <c r="AP80" i="2"/>
  <c r="AP105" i="2"/>
  <c r="AP103" i="2"/>
  <c r="AP101" i="2"/>
  <c r="AP45" i="2"/>
  <c r="AP46" i="2"/>
  <c r="AP99" i="2"/>
  <c r="AP98" i="2"/>
  <c r="AP96" i="2"/>
  <c r="AP94" i="2"/>
  <c r="AP92" i="2"/>
  <c r="AP90" i="2"/>
  <c r="AP88" i="2"/>
  <c r="AP79" i="2"/>
  <c r="AP62" i="2"/>
  <c r="AP78" i="2"/>
  <c r="AP69" i="2"/>
  <c r="AP61" i="2"/>
  <c r="AP86" i="2"/>
  <c r="AP68" i="2"/>
  <c r="AP77" i="2"/>
  <c r="AP67" i="2"/>
  <c r="AP76" i="2"/>
  <c r="AP66" i="2"/>
  <c r="AP75" i="2"/>
  <c r="AP65" i="2"/>
  <c r="AP106" i="2"/>
  <c r="AP104" i="2"/>
  <c r="AP102" i="2"/>
  <c r="AP43" i="2"/>
  <c r="AP49" i="2"/>
  <c r="AP100" i="2"/>
  <c r="AP40" i="2"/>
  <c r="AP97" i="2"/>
  <c r="AP95" i="2"/>
  <c r="AP93" i="2"/>
  <c r="AP91" i="2"/>
  <c r="AP89" i="2"/>
  <c r="AP87" i="2"/>
  <c r="AP74" i="2"/>
  <c r="AP73" i="2"/>
  <c r="AP72" i="2"/>
  <c r="AP71" i="2"/>
  <c r="AP84" i="2"/>
  <c r="AP70" i="2"/>
  <c r="AP29" i="2"/>
  <c r="AP60" i="2"/>
  <c r="AP55" i="2"/>
  <c r="AP39" i="2"/>
  <c r="AP32" i="2"/>
  <c r="AP27" i="2"/>
  <c r="AP51" i="2"/>
  <c r="AP24" i="2"/>
  <c r="AP28" i="2"/>
  <c r="AP48" i="2"/>
  <c r="AP30" i="2"/>
  <c r="AP42" i="2"/>
  <c r="AP35" i="2"/>
  <c r="AP31" i="2"/>
  <c r="AP41" i="2"/>
  <c r="AP64" i="2"/>
  <c r="AP37" i="2"/>
  <c r="AP47" i="2"/>
  <c r="AP38" i="2"/>
  <c r="AP83" i="2"/>
  <c r="AP63" i="2"/>
  <c r="AP52" i="2"/>
  <c r="AP36" i="2"/>
  <c r="AP26" i="2"/>
  <c r="AP59" i="2"/>
  <c r="AP58" i="2"/>
  <c r="AP57" i="2"/>
  <c r="AP56" i="2"/>
  <c r="AP54" i="2"/>
  <c r="AP53" i="2"/>
  <c r="AP44" i="2"/>
  <c r="BJ106" i="2"/>
  <c r="BJ105" i="2"/>
  <c r="BJ104" i="2"/>
  <c r="BJ103" i="2"/>
  <c r="BJ102" i="2"/>
  <c r="BJ101" i="2"/>
  <c r="BJ43" i="2"/>
  <c r="BJ45" i="2"/>
  <c r="BJ49" i="2"/>
  <c r="BJ46" i="2"/>
  <c r="BJ100" i="2"/>
  <c r="BJ99" i="2"/>
  <c r="BJ40" i="2"/>
  <c r="BJ98" i="2"/>
  <c r="BJ97" i="2"/>
  <c r="BJ96" i="2"/>
  <c r="BJ95" i="2"/>
  <c r="BJ94" i="2"/>
  <c r="BJ93" i="2"/>
  <c r="BJ92" i="2"/>
  <c r="BJ91" i="2"/>
  <c r="BJ90" i="2"/>
  <c r="BJ89" i="2"/>
  <c r="BJ88" i="2"/>
  <c r="BJ87" i="2"/>
  <c r="BJ86" i="2"/>
  <c r="BJ85" i="2"/>
  <c r="BJ84" i="2"/>
  <c r="BJ70" i="2"/>
  <c r="BJ83" i="2"/>
  <c r="BJ82" i="2"/>
  <c r="BJ81" i="2"/>
  <c r="BJ29" i="2"/>
  <c r="BJ64" i="2"/>
  <c r="BJ80" i="2"/>
  <c r="BJ63" i="2"/>
  <c r="BJ79" i="2"/>
  <c r="BJ62" i="2"/>
  <c r="BJ78" i="2"/>
  <c r="BJ69" i="2"/>
  <c r="BJ68" i="2"/>
  <c r="BJ77" i="2"/>
  <c r="BJ67" i="2"/>
  <c r="BJ76" i="2"/>
  <c r="BJ66" i="2"/>
  <c r="BJ74" i="2"/>
  <c r="BJ73" i="2"/>
  <c r="BJ72" i="2"/>
  <c r="BJ71" i="2"/>
  <c r="BJ52" i="2"/>
  <c r="BJ36" i="2"/>
  <c r="BJ59" i="2"/>
  <c r="BJ58" i="2"/>
  <c r="BJ57" i="2"/>
  <c r="BJ56" i="2"/>
  <c r="BJ54" i="2"/>
  <c r="BJ53" i="2"/>
  <c r="BJ44" i="2"/>
  <c r="BJ75" i="2"/>
  <c r="BJ65" i="2"/>
  <c r="BJ33" i="2"/>
  <c r="BJ26" i="2"/>
  <c r="BJ34" i="2"/>
  <c r="BJ55" i="2"/>
  <c r="BJ39" i="2"/>
  <c r="BJ32" i="2"/>
  <c r="BJ51" i="2"/>
  <c r="BJ27" i="2"/>
  <c r="BJ60" i="2"/>
  <c r="BJ24" i="2"/>
  <c r="BJ28" i="2"/>
  <c r="BJ48" i="2"/>
  <c r="BJ30" i="2"/>
  <c r="BJ42" i="2"/>
  <c r="BJ35" i="2"/>
  <c r="BJ31" i="2"/>
  <c r="CD106" i="2"/>
  <c r="CD105" i="2"/>
  <c r="CD104" i="2"/>
  <c r="CD103" i="2"/>
  <c r="CD102" i="2"/>
  <c r="CD101" i="2"/>
  <c r="CD43" i="2"/>
  <c r="CD45" i="2"/>
  <c r="CD49" i="2"/>
  <c r="CD46" i="2"/>
  <c r="CD100" i="2"/>
  <c r="CD99" i="2"/>
  <c r="CD40" i="2"/>
  <c r="CD98" i="2"/>
  <c r="CD97" i="2"/>
  <c r="CD96" i="2"/>
  <c r="CD95" i="2"/>
  <c r="CD94" i="2"/>
  <c r="CD93" i="2"/>
  <c r="CD92" i="2"/>
  <c r="CD91" i="2"/>
  <c r="CD90" i="2"/>
  <c r="CD89" i="2"/>
  <c r="CD88" i="2"/>
  <c r="CD87" i="2"/>
  <c r="CD77" i="2"/>
  <c r="CD67" i="2"/>
  <c r="CD76" i="2"/>
  <c r="CD66" i="2"/>
  <c r="CD75" i="2"/>
  <c r="CD65" i="2"/>
  <c r="CD74" i="2"/>
  <c r="CD73" i="2"/>
  <c r="CD72" i="2"/>
  <c r="CD71" i="2"/>
  <c r="CD84" i="2"/>
  <c r="CD70" i="2"/>
  <c r="CD82" i="2"/>
  <c r="CD85" i="2"/>
  <c r="CD83" i="2"/>
  <c r="CD81" i="2"/>
  <c r="CD29" i="2"/>
  <c r="CD80" i="2"/>
  <c r="CD63" i="2"/>
  <c r="CD79" i="2"/>
  <c r="CD68" i="2"/>
  <c r="CD35" i="2"/>
  <c r="CD31" i="2"/>
  <c r="CD78" i="2"/>
  <c r="CD69" i="2"/>
  <c r="CD37" i="2"/>
  <c r="CD47" i="2"/>
  <c r="CD38" i="2"/>
  <c r="CD86" i="2"/>
  <c r="CD52" i="2"/>
  <c r="CD36" i="2"/>
  <c r="CD61" i="2"/>
  <c r="CD59" i="2"/>
  <c r="CD58" i="2"/>
  <c r="CD57" i="2"/>
  <c r="CD56" i="2"/>
  <c r="CD54" i="2"/>
  <c r="CD53" i="2"/>
  <c r="CD44" i="2"/>
  <c r="CD62" i="2"/>
  <c r="CD33" i="2"/>
  <c r="CD34" i="2"/>
  <c r="CD26" i="2"/>
  <c r="CD55" i="2"/>
  <c r="CD39" i="2"/>
  <c r="CD32" i="2"/>
  <c r="CD51" i="2"/>
  <c r="L8" i="2"/>
  <c r="AP8" i="2"/>
  <c r="BT8" i="2"/>
  <c r="L12" i="2"/>
  <c r="AO12" i="2"/>
  <c r="BI9" i="2"/>
  <c r="AE11" i="2"/>
  <c r="CD11" i="2"/>
  <c r="T14" i="2"/>
  <c r="CB14" i="2"/>
  <c r="K13" i="2"/>
  <c r="CD15" i="2"/>
  <c r="U21" i="2"/>
  <c r="AY21" i="2"/>
  <c r="CC21" i="2"/>
  <c r="T23" i="2"/>
  <c r="CB23" i="2"/>
  <c r="L20" i="2"/>
  <c r="AP20" i="2"/>
  <c r="BT20" i="2"/>
  <c r="K16" i="2"/>
  <c r="AO16" i="2"/>
  <c r="BS16" i="2"/>
  <c r="AN10" i="2"/>
  <c r="AE19" i="2"/>
  <c r="BI19" i="2"/>
  <c r="CM19" i="2"/>
  <c r="U22" i="2"/>
  <c r="AY22" i="2"/>
  <c r="AF28" i="2"/>
  <c r="CM28" i="2"/>
  <c r="AP33" i="2"/>
  <c r="L36" i="2"/>
  <c r="CM31" i="2"/>
  <c r="BJ47" i="2"/>
  <c r="AP34" i="2"/>
  <c r="AE37" i="2"/>
  <c r="U24" i="2"/>
  <c r="AO54" i="2"/>
  <c r="K56" i="2"/>
  <c r="K58" i="2"/>
  <c r="V63" i="2"/>
  <c r="AN29" i="2"/>
  <c r="AN65" i="2"/>
  <c r="AK30" i="2"/>
  <c r="DD69" i="2"/>
  <c r="DF69" i="2" s="1"/>
  <c r="BE12" i="2" s="1"/>
  <c r="DD78" i="2"/>
  <c r="DG78" i="2" s="1"/>
  <c r="BH11" i="2" s="1"/>
  <c r="DD70" i="2"/>
  <c r="DF36" i="2"/>
  <c r="DF41" i="2"/>
  <c r="DF43" i="2"/>
  <c r="DF35" i="2"/>
  <c r="DF34" i="2"/>
  <c r="AP12" i="2"/>
  <c r="BJ9" i="2"/>
  <c r="CN9" i="2"/>
  <c r="AF11" i="2"/>
  <c r="U14" i="2"/>
  <c r="AY14" i="2"/>
  <c r="CC14" i="2"/>
  <c r="AN13" i="2"/>
  <c r="AQ13" i="2" s="1"/>
  <c r="V21" i="2"/>
  <c r="AZ21" i="2"/>
  <c r="CD21" i="2"/>
  <c r="U23" i="2"/>
  <c r="AY23" i="2"/>
  <c r="CC23" i="2"/>
  <c r="T18" i="2"/>
  <c r="CB18" i="2"/>
  <c r="L16" i="2"/>
  <c r="AP16" i="2"/>
  <c r="BT16" i="2"/>
  <c r="K10" i="2"/>
  <c r="AO10" i="2"/>
  <c r="BS10" i="2"/>
  <c r="AN25" i="2"/>
  <c r="DD21" i="2"/>
  <c r="DG21" i="2" s="1"/>
  <c r="BH13" i="2" s="1"/>
  <c r="AF19" i="2"/>
  <c r="BJ19" i="2"/>
  <c r="CN19" i="2"/>
  <c r="BH17" i="2"/>
  <c r="V22" i="2"/>
  <c r="AZ22" i="2"/>
  <c r="AN41" i="2"/>
  <c r="AO28" i="2"/>
  <c r="K38" i="2"/>
  <c r="CM47" i="2"/>
  <c r="AF37" i="2"/>
  <c r="V24" i="2"/>
  <c r="K53" i="2"/>
  <c r="CD30" i="2"/>
  <c r="AZ48" i="2"/>
  <c r="AN56" i="2"/>
  <c r="AN58" i="2"/>
  <c r="AN26" i="2"/>
  <c r="AE65" i="2"/>
  <c r="DF44" i="2"/>
  <c r="DD36" i="2"/>
  <c r="DF40" i="2"/>
  <c r="DG40" i="2" s="1"/>
  <c r="CD41" i="2" s="1"/>
  <c r="DD35" i="2"/>
  <c r="DF39" i="2"/>
  <c r="DG39" i="2" s="1"/>
  <c r="DF46" i="2"/>
  <c r="DF38" i="2"/>
  <c r="DG38" i="2" s="1"/>
  <c r="CD22" i="2" s="1"/>
  <c r="DD34" i="2"/>
  <c r="T8" i="2"/>
  <c r="CB8" i="2"/>
  <c r="CE8" i="2" s="1"/>
  <c r="T12" i="2"/>
  <c r="BS12" i="2"/>
  <c r="K9" i="2"/>
  <c r="AN9" i="2"/>
  <c r="V14" i="2"/>
  <c r="AZ14" i="2"/>
  <c r="CD14" i="2"/>
  <c r="BS13" i="2"/>
  <c r="AE15" i="2"/>
  <c r="BH15" i="2"/>
  <c r="V23" i="2"/>
  <c r="AZ23" i="2"/>
  <c r="CD23" i="2"/>
  <c r="U18" i="2"/>
  <c r="AY18" i="2"/>
  <c r="T20" i="2"/>
  <c r="W20" i="2" s="1"/>
  <c r="CB20" i="2"/>
  <c r="L10" i="2"/>
  <c r="AP10" i="2"/>
  <c r="BT10" i="2"/>
  <c r="K25" i="2"/>
  <c r="AO25" i="2"/>
  <c r="BS25" i="2"/>
  <c r="AE17" i="2"/>
  <c r="BI17" i="2"/>
  <c r="CM17" i="2"/>
  <c r="AO41" i="2"/>
  <c r="AY28" i="2"/>
  <c r="CB27" i="2"/>
  <c r="AE38" i="2"/>
  <c r="T51" i="2"/>
  <c r="K44" i="2"/>
  <c r="CN47" i="2"/>
  <c r="BT34" i="2"/>
  <c r="BI37" i="2"/>
  <c r="AY24" i="2"/>
  <c r="AN53" i="2"/>
  <c r="BS54" i="2"/>
  <c r="AO56" i="2"/>
  <c r="AO58" i="2"/>
  <c r="AO26" i="2"/>
  <c r="AY79" i="2"/>
  <c r="AE29" i="2"/>
  <c r="AA65" i="2"/>
  <c r="Q29" i="2"/>
  <c r="R65" i="2"/>
  <c r="F13" i="4"/>
  <c r="F17" i="4"/>
  <c r="F18" i="4"/>
  <c r="F19" i="4"/>
  <c r="F11" i="4"/>
  <c r="F20" i="4"/>
  <c r="BA50" i="2" l="1"/>
  <c r="M50" i="2"/>
  <c r="AQ50" i="2"/>
  <c r="BU50" i="2"/>
  <c r="W16" i="2"/>
  <c r="DG50" i="2"/>
  <c r="CV22" i="2" s="1"/>
  <c r="CY22" i="2" s="1"/>
  <c r="CO50" i="2"/>
  <c r="BA13" i="2"/>
  <c r="CE16" i="2"/>
  <c r="W27" i="2"/>
  <c r="BU15" i="2"/>
  <c r="DG51" i="2"/>
  <c r="DF70" i="2"/>
  <c r="BE11" i="2" s="1"/>
  <c r="BK11" i="2" s="1"/>
  <c r="DK19" i="7"/>
  <c r="DK65" i="7"/>
  <c r="DK11" i="7"/>
  <c r="AQ18" i="2"/>
  <c r="W8" i="2"/>
  <c r="CY85" i="2"/>
  <c r="CE20" i="2"/>
  <c r="BK25" i="2"/>
  <c r="AG22" i="2"/>
  <c r="DG49" i="2"/>
  <c r="CV13" i="2" s="1"/>
  <c r="BK15" i="2"/>
  <c r="BA16" i="2"/>
  <c r="BA20" i="2"/>
  <c r="AQ44" i="2"/>
  <c r="BU58" i="2"/>
  <c r="CO37" i="2"/>
  <c r="AQ65" i="2"/>
  <c r="W33" i="2"/>
  <c r="BK22" i="2"/>
  <c r="BU33" i="2"/>
  <c r="AQ29" i="2"/>
  <c r="BK38" i="2"/>
  <c r="CY10" i="2"/>
  <c r="DG35" i="2"/>
  <c r="CC11" i="2" s="1"/>
  <c r="CE11" i="2" s="1"/>
  <c r="CE96" i="2"/>
  <c r="BA8" i="2"/>
  <c r="W51" i="2"/>
  <c r="CE51" i="2"/>
  <c r="CE79" i="2"/>
  <c r="BK30" i="2"/>
  <c r="BK26" i="2"/>
  <c r="AQ48" i="2"/>
  <c r="AQ71" i="2"/>
  <c r="AQ87" i="2"/>
  <c r="AQ106" i="2"/>
  <c r="W36" i="2"/>
  <c r="W42" i="2"/>
  <c r="W91" i="2"/>
  <c r="W65" i="2"/>
  <c r="W84" i="2"/>
  <c r="W103" i="2"/>
  <c r="BK62" i="2"/>
  <c r="CE27" i="2"/>
  <c r="AG23" i="2"/>
  <c r="CY97" i="2"/>
  <c r="CY79" i="2"/>
  <c r="CY96" i="2"/>
  <c r="CY37" i="2"/>
  <c r="CY51" i="2"/>
  <c r="CY61" i="2"/>
  <c r="CY73" i="2"/>
  <c r="CY101" i="2"/>
  <c r="CY17" i="2"/>
  <c r="CY62" i="2"/>
  <c r="CY106" i="2"/>
  <c r="CY70" i="2"/>
  <c r="CY68" i="2"/>
  <c r="CY99" i="2"/>
  <c r="CY92" i="2"/>
  <c r="CY58" i="2"/>
  <c r="CY21" i="2"/>
  <c r="CY91" i="2"/>
  <c r="CY57" i="2"/>
  <c r="CY88" i="2"/>
  <c r="CY48" i="2"/>
  <c r="CY39" i="2"/>
  <c r="CY82" i="2"/>
  <c r="CY32" i="2"/>
  <c r="CY76" i="2"/>
  <c r="CY42" i="2"/>
  <c r="CY104" i="2"/>
  <c r="CY36" i="2"/>
  <c r="CY49" i="2"/>
  <c r="CY28" i="2"/>
  <c r="CY65" i="2"/>
  <c r="CY78" i="2"/>
  <c r="CY52" i="2"/>
  <c r="CY98" i="2"/>
  <c r="CY63" i="2"/>
  <c r="CY25" i="2"/>
  <c r="CY95" i="2"/>
  <c r="CY60" i="2"/>
  <c r="CY20" i="2"/>
  <c r="CY94" i="2"/>
  <c r="CY26" i="2"/>
  <c r="CY15" i="2"/>
  <c r="CY40" i="2"/>
  <c r="CY64" i="2"/>
  <c r="CY19" i="2"/>
  <c r="CY16" i="2"/>
  <c r="CY23" i="2"/>
  <c r="CY87" i="2"/>
  <c r="CE99" i="2"/>
  <c r="CE36" i="2"/>
  <c r="CE41" i="2"/>
  <c r="CE94" i="2"/>
  <c r="CE49" i="2"/>
  <c r="BK42" i="2"/>
  <c r="BK34" i="2"/>
  <c r="BK80" i="2"/>
  <c r="BK75" i="2"/>
  <c r="BK95" i="2"/>
  <c r="BK102" i="2"/>
  <c r="AQ86" i="2"/>
  <c r="AQ98" i="2"/>
  <c r="AQ105" i="2"/>
  <c r="W61" i="2"/>
  <c r="W70" i="2"/>
  <c r="W77" i="2"/>
  <c r="BK18" i="2"/>
  <c r="CY81" i="2"/>
  <c r="CY24" i="2"/>
  <c r="CY100" i="2"/>
  <c r="CY66" i="2"/>
  <c r="BK23" i="2"/>
  <c r="CY75" i="2"/>
  <c r="CY47" i="2"/>
  <c r="AQ25" i="2"/>
  <c r="CO20" i="2"/>
  <c r="CO55" i="2"/>
  <c r="CO59" i="2"/>
  <c r="CO78" i="2"/>
  <c r="CO73" i="2"/>
  <c r="BU22" i="2"/>
  <c r="BU28" i="2"/>
  <c r="BU86" i="2"/>
  <c r="BU98" i="2"/>
  <c r="BU105" i="2"/>
  <c r="BA60" i="2"/>
  <c r="BA53" i="2"/>
  <c r="BA47" i="2"/>
  <c r="BA28" i="2"/>
  <c r="BA78" i="2"/>
  <c r="BA105" i="2"/>
  <c r="AG39" i="2"/>
  <c r="AG26" i="2"/>
  <c r="AG79" i="2"/>
  <c r="AG74" i="2"/>
  <c r="AG93" i="2"/>
  <c r="AG43" i="2"/>
  <c r="M21" i="2"/>
  <c r="M30" i="2"/>
  <c r="M76" i="2"/>
  <c r="M81" i="2"/>
  <c r="CY103" i="2"/>
  <c r="CY72" i="2"/>
  <c r="CY31" i="2"/>
  <c r="AQ9" i="2"/>
  <c r="BK61" i="2"/>
  <c r="DG32" i="2"/>
  <c r="BT11" i="2" s="1"/>
  <c r="BU11" i="2" s="1"/>
  <c r="BU53" i="2"/>
  <c r="CL11" i="2"/>
  <c r="CO11" i="2" s="1"/>
  <c r="CY11" i="2"/>
  <c r="CO16" i="2"/>
  <c r="CO15" i="2"/>
  <c r="CO61" i="2"/>
  <c r="CO79" i="2"/>
  <c r="CO74" i="2"/>
  <c r="CO93" i="2"/>
  <c r="CO43" i="2"/>
  <c r="BU36" i="2"/>
  <c r="BU73" i="2"/>
  <c r="BU62" i="2"/>
  <c r="BU87" i="2"/>
  <c r="BU40" i="2"/>
  <c r="BU106" i="2"/>
  <c r="BA37" i="2"/>
  <c r="BA93" i="2"/>
  <c r="BA73" i="2"/>
  <c r="BA88" i="2"/>
  <c r="AG55" i="2"/>
  <c r="AG94" i="2"/>
  <c r="AG101" i="2"/>
  <c r="M22" i="2"/>
  <c r="M67" i="2"/>
  <c r="M82" i="2"/>
  <c r="M94" i="2"/>
  <c r="M101" i="2"/>
  <c r="CY43" i="2"/>
  <c r="CY29" i="2"/>
  <c r="CY33" i="2"/>
  <c r="CY89" i="2"/>
  <c r="CY55" i="2"/>
  <c r="CY14" i="2"/>
  <c r="DG36" i="2"/>
  <c r="CC9" i="2" s="1"/>
  <c r="CE9" i="2" s="1"/>
  <c r="W25" i="2"/>
  <c r="AG61" i="2"/>
  <c r="CY46" i="2"/>
  <c r="CY67" i="2"/>
  <c r="CY86" i="2"/>
  <c r="CY54" i="2"/>
  <c r="CY12" i="2"/>
  <c r="BK9" i="2"/>
  <c r="W39" i="2"/>
  <c r="CE38" i="2"/>
  <c r="CE48" i="2"/>
  <c r="CE91" i="2"/>
  <c r="CE76" i="2"/>
  <c r="BK27" i="2"/>
  <c r="BK56" i="2"/>
  <c r="BK76" i="2"/>
  <c r="BK70" i="2"/>
  <c r="BK89" i="2"/>
  <c r="BK100" i="2"/>
  <c r="AQ47" i="2"/>
  <c r="AQ32" i="2"/>
  <c r="AQ66" i="2"/>
  <c r="AQ64" i="2"/>
  <c r="W53" i="2"/>
  <c r="W37" i="2"/>
  <c r="W100" i="2"/>
  <c r="W94" i="2"/>
  <c r="CE10" i="2"/>
  <c r="CY83" i="2"/>
  <c r="CY53" i="2"/>
  <c r="W12" i="2"/>
  <c r="CY80" i="2"/>
  <c r="CY35" i="2"/>
  <c r="AQ26" i="2"/>
  <c r="AQ36" i="2"/>
  <c r="CE19" i="2"/>
  <c r="W10" i="2"/>
  <c r="CO14" i="2"/>
  <c r="BU56" i="2"/>
  <c r="CY93" i="2"/>
  <c r="CY59" i="2"/>
  <c r="CY77" i="2"/>
  <c r="CY34" i="2"/>
  <c r="AQ58" i="2"/>
  <c r="AQ54" i="2"/>
  <c r="BK14" i="2"/>
  <c r="AG21" i="2"/>
  <c r="CO24" i="2"/>
  <c r="CO44" i="2"/>
  <c r="BA51" i="2"/>
  <c r="BA26" i="2"/>
  <c r="BA31" i="2"/>
  <c r="BA82" i="2"/>
  <c r="BA98" i="2"/>
  <c r="AG16" i="2"/>
  <c r="AG42" i="2"/>
  <c r="AG53" i="2"/>
  <c r="AG82" i="2"/>
  <c r="AG87" i="2"/>
  <c r="AG40" i="2"/>
  <c r="AG106" i="2"/>
  <c r="M54" i="2"/>
  <c r="M48" i="2"/>
  <c r="M71" i="2"/>
  <c r="M78" i="2"/>
  <c r="CY90" i="2"/>
  <c r="CY56" i="2"/>
  <c r="CY105" i="2"/>
  <c r="CY74" i="2"/>
  <c r="CY44" i="2"/>
  <c r="CY102" i="2"/>
  <c r="CY71" i="2"/>
  <c r="CY38" i="2"/>
  <c r="W18" i="2"/>
  <c r="BK10" i="2"/>
  <c r="CN8" i="2"/>
  <c r="CO8" i="2" s="1"/>
  <c r="CE33" i="2"/>
  <c r="BU26" i="2"/>
  <c r="BA12" i="2"/>
  <c r="CY84" i="2"/>
  <c r="CY30" i="2"/>
  <c r="CY45" i="2"/>
  <c r="CY69" i="2"/>
  <c r="CY27" i="2"/>
  <c r="CM22" i="2"/>
  <c r="CO22" i="2" s="1"/>
  <c r="DS116" i="7"/>
  <c r="CN29" i="7" s="1"/>
  <c r="CQ29" i="7" s="1"/>
  <c r="CV15" i="7"/>
  <c r="DA15" i="7" s="1"/>
  <c r="CV38" i="7"/>
  <c r="DA38" i="7" s="1"/>
  <c r="DS112" i="7"/>
  <c r="BV29" i="7" s="1"/>
  <c r="BW29" i="7" s="1"/>
  <c r="CW24" i="7"/>
  <c r="CV14" i="7"/>
  <c r="CG17" i="7"/>
  <c r="CV22" i="7"/>
  <c r="DK111" i="7"/>
  <c r="DA29" i="7"/>
  <c r="CG18" i="7"/>
  <c r="CV8" i="7"/>
  <c r="BM17" i="7"/>
  <c r="BW17" i="7"/>
  <c r="DA17" i="7"/>
  <c r="CG20" i="7"/>
  <c r="DK14" i="7"/>
  <c r="DK83" i="7"/>
  <c r="DK63" i="7"/>
  <c r="DK86" i="7"/>
  <c r="AS23" i="7"/>
  <c r="BW19" i="7"/>
  <c r="CQ12" i="7"/>
  <c r="BM14" i="7"/>
  <c r="BC12" i="7"/>
  <c r="DK74" i="7"/>
  <c r="BC29" i="7"/>
  <c r="DS115" i="7"/>
  <c r="CN15" i="7" s="1"/>
  <c r="BM22" i="7"/>
  <c r="CQ17" i="7"/>
  <c r="DK41" i="7"/>
  <c r="DK52" i="7"/>
  <c r="DK16" i="7"/>
  <c r="DK35" i="7"/>
  <c r="DK47" i="7"/>
  <c r="DK34" i="7"/>
  <c r="DK13" i="7"/>
  <c r="DK117" i="7"/>
  <c r="DK68" i="7"/>
  <c r="DK123" i="7"/>
  <c r="DK21" i="7"/>
  <c r="DK71" i="7"/>
  <c r="DK24" i="7"/>
  <c r="DK70" i="7"/>
  <c r="DK36" i="7"/>
  <c r="DK50" i="7"/>
  <c r="DK37" i="7"/>
  <c r="DK87" i="7"/>
  <c r="DK53" i="7"/>
  <c r="DK30" i="7"/>
  <c r="DK9" i="7"/>
  <c r="DK80" i="7"/>
  <c r="DK57" i="7"/>
  <c r="DK77" i="7"/>
  <c r="DK60" i="7"/>
  <c r="DK23" i="7"/>
  <c r="DK20" i="7"/>
  <c r="DK33" i="7"/>
  <c r="DK120" i="7"/>
  <c r="DK76" i="7"/>
  <c r="DK40" i="7"/>
  <c r="DK118" i="7"/>
  <c r="DK26" i="7"/>
  <c r="DK31" i="7"/>
  <c r="DK125" i="7"/>
  <c r="DK10" i="7"/>
  <c r="DK114" i="7"/>
  <c r="DK108" i="7"/>
  <c r="DA28" i="7"/>
  <c r="BW37" i="7"/>
  <c r="BC28" i="7"/>
  <c r="CG37" i="7"/>
  <c r="BM23" i="7"/>
  <c r="DK79" i="7"/>
  <c r="DK46" i="7"/>
  <c r="DK18" i="7"/>
  <c r="DK8" i="7"/>
  <c r="DK121" i="7"/>
  <c r="DK66" i="7"/>
  <c r="DK27" i="7"/>
  <c r="BW113" i="7"/>
  <c r="AS15" i="7"/>
  <c r="DK73" i="7"/>
  <c r="DK44" i="7"/>
  <c r="DK115" i="7"/>
  <c r="DK61" i="7"/>
  <c r="BW26" i="7"/>
  <c r="CU12" i="7"/>
  <c r="DA12" i="7" s="1"/>
  <c r="BW9" i="7"/>
  <c r="DK112" i="7"/>
  <c r="DK58" i="7"/>
  <c r="DK29" i="7"/>
  <c r="DK122" i="7"/>
  <c r="DK67" i="7"/>
  <c r="DK42" i="7"/>
  <c r="DK109" i="7"/>
  <c r="DK55" i="7"/>
  <c r="CG19" i="7"/>
  <c r="BW10" i="7"/>
  <c r="BW73" i="7"/>
  <c r="BW116" i="7"/>
  <c r="DK119" i="7"/>
  <c r="DK64" i="7"/>
  <c r="DK38" i="7"/>
  <c r="BW108" i="7"/>
  <c r="BM18" i="7"/>
  <c r="DK116" i="7"/>
  <c r="DK62" i="7"/>
  <c r="DK15" i="7"/>
  <c r="DK84" i="7"/>
  <c r="DK51" i="7"/>
  <c r="DK12" i="7"/>
  <c r="DS114" i="7"/>
  <c r="CE29" i="7" s="1"/>
  <c r="DK113" i="7"/>
  <c r="DK59" i="7"/>
  <c r="DK28" i="7"/>
  <c r="DK81" i="7"/>
  <c r="DK48" i="7"/>
  <c r="AB13" i="7"/>
  <c r="DK110" i="7"/>
  <c r="DK56" i="7"/>
  <c r="DK22" i="7"/>
  <c r="DK78" i="7"/>
  <c r="DK45" i="7"/>
  <c r="DS111" i="7"/>
  <c r="BV15" i="7" s="1"/>
  <c r="BW15" i="7" s="1"/>
  <c r="DK88" i="7"/>
  <c r="DK54" i="7"/>
  <c r="DK75" i="7"/>
  <c r="DK39" i="7"/>
  <c r="BW44" i="7"/>
  <c r="CQ18" i="7"/>
  <c r="DK85" i="7"/>
  <c r="DK25" i="7"/>
  <c r="DK17" i="7"/>
  <c r="DK72" i="7"/>
  <c r="DK43" i="7"/>
  <c r="DK82" i="7"/>
  <c r="DK49" i="7"/>
  <c r="DK124" i="7"/>
  <c r="DK69" i="7"/>
  <c r="DK32" i="7"/>
  <c r="BW24" i="7"/>
  <c r="BK9" i="7"/>
  <c r="CC12" i="7"/>
  <c r="CG12" i="7" s="1"/>
  <c r="CM14" i="7"/>
  <c r="CQ14" i="7" s="1"/>
  <c r="BB9" i="7"/>
  <c r="BC9" i="7" s="1"/>
  <c r="BG24" i="7"/>
  <c r="BI33" i="7"/>
  <c r="BM33" i="7" s="1"/>
  <c r="BI11" i="7"/>
  <c r="BM11" i="7" s="1"/>
  <c r="BI9" i="7"/>
  <c r="BW11" i="7"/>
  <c r="BI15" i="7"/>
  <c r="BM15" i="7" s="1"/>
  <c r="AO24" i="7"/>
  <c r="AS24" i="7" s="1"/>
  <c r="BI12" i="7"/>
  <c r="BM12" i="7" s="1"/>
  <c r="CM22" i="7"/>
  <c r="CQ22" i="7" s="1"/>
  <c r="AY24" i="7"/>
  <c r="BC24" i="7" s="1"/>
  <c r="BI48" i="7"/>
  <c r="CM15" i="7"/>
  <c r="CQ15" i="7" s="1"/>
  <c r="AO44" i="7"/>
  <c r="AS44" i="7" s="1"/>
  <c r="BI24" i="7"/>
  <c r="CM38" i="7"/>
  <c r="CQ38" i="7" s="1"/>
  <c r="AE24" i="7"/>
  <c r="CB9" i="7"/>
  <c r="CG9" i="7" s="1"/>
  <c r="BG44" i="7"/>
  <c r="CM11" i="7"/>
  <c r="CQ11" i="7" s="1"/>
  <c r="AY13" i="7"/>
  <c r="BC13" i="7" s="1"/>
  <c r="Q24" i="7"/>
  <c r="DA8" i="7"/>
  <c r="BW21" i="7"/>
  <c r="BW22" i="7"/>
  <c r="BW68" i="7"/>
  <c r="BW75" i="7"/>
  <c r="BW65" i="7"/>
  <c r="BW87" i="7"/>
  <c r="BW120" i="7"/>
  <c r="BW43" i="7"/>
  <c r="BW36" i="7"/>
  <c r="BW50" i="7"/>
  <c r="BW63" i="7"/>
  <c r="BW74" i="7"/>
  <c r="BW111" i="7"/>
  <c r="DA20" i="7"/>
  <c r="N10" i="7"/>
  <c r="N17" i="7"/>
  <c r="S17" i="7" s="1"/>
  <c r="N15" i="7"/>
  <c r="S15" i="7" s="1"/>
  <c r="BW32" i="7"/>
  <c r="BW52" i="7"/>
  <c r="BW71" i="7"/>
  <c r="BW81" i="7"/>
  <c r="BW61" i="7"/>
  <c r="BW79" i="7"/>
  <c r="BM20" i="7"/>
  <c r="BC14" i="7"/>
  <c r="AB36" i="7"/>
  <c r="AF36" i="7" s="1"/>
  <c r="AI36" i="7" s="1"/>
  <c r="BW51" i="7"/>
  <c r="BW57" i="7"/>
  <c r="BW56" i="7"/>
  <c r="BW77" i="7"/>
  <c r="BW78" i="7"/>
  <c r="BW114" i="7"/>
  <c r="CQ23" i="7"/>
  <c r="BW55" i="7"/>
  <c r="BW30" i="7"/>
  <c r="BW70" i="7"/>
  <c r="BW60" i="7"/>
  <c r="BW82" i="7"/>
  <c r="BW119" i="7"/>
  <c r="BW115" i="7"/>
  <c r="BW80" i="7"/>
  <c r="BW85" i="7"/>
  <c r="BW123" i="7"/>
  <c r="N22" i="7"/>
  <c r="S22" i="7" s="1"/>
  <c r="AB55" i="7"/>
  <c r="AF55" i="7" s="1"/>
  <c r="AI55" i="7" s="1"/>
  <c r="AB53" i="7"/>
  <c r="AF53" i="7" s="1"/>
  <c r="AI53" i="7" s="1"/>
  <c r="AB65" i="7"/>
  <c r="AB76" i="7"/>
  <c r="AF76" i="7" s="1"/>
  <c r="AI76" i="7" s="1"/>
  <c r="AB64" i="7"/>
  <c r="AF64" i="7" s="1"/>
  <c r="AI64" i="7" s="1"/>
  <c r="BW53" i="7"/>
  <c r="BW33" i="7"/>
  <c r="BW39" i="7"/>
  <c r="BW72" i="7"/>
  <c r="BW117" i="7"/>
  <c r="AB33" i="7"/>
  <c r="AB57" i="7"/>
  <c r="AF57" i="7" s="1"/>
  <c r="AI57" i="7" s="1"/>
  <c r="AB22" i="7"/>
  <c r="AF22" i="7" s="1"/>
  <c r="AI22" i="7" s="1"/>
  <c r="AB45" i="7"/>
  <c r="AF45" i="7" s="1"/>
  <c r="AI45" i="7" s="1"/>
  <c r="AB80" i="7"/>
  <c r="AB114" i="7"/>
  <c r="AB18" i="7"/>
  <c r="BW41" i="7"/>
  <c r="BW42" i="7"/>
  <c r="BW49" i="7"/>
  <c r="BW83" i="7"/>
  <c r="BW118" i="7"/>
  <c r="BW121" i="7"/>
  <c r="BC17" i="7"/>
  <c r="K11" i="7"/>
  <c r="R11" i="7" s="1"/>
  <c r="BW35" i="7"/>
  <c r="BW47" i="7"/>
  <c r="BW25" i="7"/>
  <c r="BW34" i="7"/>
  <c r="BW66" i="7"/>
  <c r="BW122" i="7"/>
  <c r="BW125" i="7"/>
  <c r="K23" i="7"/>
  <c r="AB32" i="7"/>
  <c r="AF32" i="7" s="1"/>
  <c r="AI32" i="7" s="1"/>
  <c r="AB48" i="7"/>
  <c r="AB58" i="7"/>
  <c r="AF58" i="7" s="1"/>
  <c r="AI58" i="7" s="1"/>
  <c r="S10" i="7"/>
  <c r="BW38" i="7"/>
  <c r="BW45" i="7"/>
  <c r="BW54" i="7"/>
  <c r="BW58" i="7"/>
  <c r="BW67" i="7"/>
  <c r="BW76" i="7"/>
  <c r="BW88" i="7"/>
  <c r="BW110" i="7"/>
  <c r="CV11" i="7"/>
  <c r="N8" i="7"/>
  <c r="S8" i="7" s="1"/>
  <c r="BW8" i="7"/>
  <c r="BW31" i="7"/>
  <c r="BW27" i="7"/>
  <c r="BW59" i="7"/>
  <c r="BW109" i="7"/>
  <c r="BW69" i="7"/>
  <c r="BW86" i="7"/>
  <c r="BW124" i="7"/>
  <c r="CG29" i="7"/>
  <c r="CQ28" i="7"/>
  <c r="AB40" i="7"/>
  <c r="AF40" i="7" s="1"/>
  <c r="AI40" i="7" s="1"/>
  <c r="AB42" i="7"/>
  <c r="AF42" i="7" s="1"/>
  <c r="AI42" i="7" s="1"/>
  <c r="AB37" i="7"/>
  <c r="AF37" i="7" s="1"/>
  <c r="AI37" i="7" s="1"/>
  <c r="AB60" i="7"/>
  <c r="AF60" i="7" s="1"/>
  <c r="AI60" i="7" s="1"/>
  <c r="AB49" i="7"/>
  <c r="AB74" i="7"/>
  <c r="AF74" i="7" s="1"/>
  <c r="AI74" i="7" s="1"/>
  <c r="AB125" i="7"/>
  <c r="AF125" i="7" s="1"/>
  <c r="AI125" i="7" s="1"/>
  <c r="AB11" i="7"/>
  <c r="AF11" i="7" s="1"/>
  <c r="AI11" i="7" s="1"/>
  <c r="AB29" i="7"/>
  <c r="AF29" i="7" s="1"/>
  <c r="AI29" i="7" s="1"/>
  <c r="AS14" i="7"/>
  <c r="CG44" i="7"/>
  <c r="CG56" i="7"/>
  <c r="CG60" i="7"/>
  <c r="CG52" i="7"/>
  <c r="CG77" i="7"/>
  <c r="CG108" i="7"/>
  <c r="CG120" i="7"/>
  <c r="BM32" i="7"/>
  <c r="BM27" i="7"/>
  <c r="BM34" i="7"/>
  <c r="BM69" i="7"/>
  <c r="BM41" i="7"/>
  <c r="BM74" i="7"/>
  <c r="BM114" i="7"/>
  <c r="K14" i="7"/>
  <c r="R14" i="7" s="1"/>
  <c r="DA53" i="7"/>
  <c r="DA50" i="7"/>
  <c r="DA77" i="7"/>
  <c r="DA39" i="7"/>
  <c r="DA73" i="7"/>
  <c r="DA118" i="7"/>
  <c r="DA121" i="7"/>
  <c r="AS38" i="7"/>
  <c r="AS27" i="7"/>
  <c r="AS64" i="7"/>
  <c r="AS49" i="7"/>
  <c r="AS109" i="7"/>
  <c r="AS108" i="7"/>
  <c r="AS117" i="7"/>
  <c r="BW13" i="7"/>
  <c r="DA9" i="7"/>
  <c r="AB14" i="7"/>
  <c r="AF14" i="7" s="1"/>
  <c r="AI14" i="7" s="1"/>
  <c r="N38" i="7"/>
  <c r="S38" i="7" s="1"/>
  <c r="N43" i="7"/>
  <c r="S43" i="7" s="1"/>
  <c r="N24" i="7"/>
  <c r="S24" i="7" s="1"/>
  <c r="N59" i="7"/>
  <c r="S59" i="7" s="1"/>
  <c r="N75" i="7"/>
  <c r="S75" i="7" s="1"/>
  <c r="N123" i="7"/>
  <c r="S123" i="7" s="1"/>
  <c r="N116" i="7"/>
  <c r="S116" i="7" s="1"/>
  <c r="BM13" i="7"/>
  <c r="BC15" i="7"/>
  <c r="CQ45" i="7"/>
  <c r="CQ46" i="7"/>
  <c r="CQ25" i="7"/>
  <c r="CQ56" i="7"/>
  <c r="CQ87" i="7"/>
  <c r="CQ71" i="7"/>
  <c r="CQ115" i="7"/>
  <c r="BC39" i="7"/>
  <c r="BC44" i="7"/>
  <c r="BC53" i="7"/>
  <c r="BC61" i="7"/>
  <c r="BC67" i="7"/>
  <c r="BC68" i="7"/>
  <c r="BC115" i="7"/>
  <c r="K17" i="7"/>
  <c r="K43" i="7"/>
  <c r="K55" i="7"/>
  <c r="K76" i="7"/>
  <c r="K77" i="7"/>
  <c r="R77" i="7" s="1"/>
  <c r="K62" i="7"/>
  <c r="R62" i="7" s="1"/>
  <c r="K112" i="7"/>
  <c r="R112" i="7" s="1"/>
  <c r="N33" i="7"/>
  <c r="S33" i="7" s="1"/>
  <c r="AB54" i="7"/>
  <c r="AF54" i="7" s="1"/>
  <c r="AI54" i="7" s="1"/>
  <c r="AB30" i="7"/>
  <c r="AF30" i="7" s="1"/>
  <c r="AI30" i="7" s="1"/>
  <c r="AB47" i="7"/>
  <c r="AF47" i="7" s="1"/>
  <c r="AI47" i="7" s="1"/>
  <c r="AB63" i="7"/>
  <c r="AF63" i="7" s="1"/>
  <c r="AI63" i="7" s="1"/>
  <c r="AB34" i="7"/>
  <c r="AF34" i="7" s="1"/>
  <c r="AI34" i="7" s="1"/>
  <c r="AB84" i="7"/>
  <c r="AF84" i="7" s="1"/>
  <c r="AI84" i="7" s="1"/>
  <c r="AB110" i="7"/>
  <c r="CQ8" i="7"/>
  <c r="CQ20" i="7"/>
  <c r="BW23" i="7"/>
  <c r="CG50" i="7"/>
  <c r="CG45" i="7"/>
  <c r="CG62" i="7"/>
  <c r="CG55" i="7"/>
  <c r="CG85" i="7"/>
  <c r="CG68" i="7"/>
  <c r="CG124" i="7"/>
  <c r="BM49" i="7"/>
  <c r="BM48" i="7"/>
  <c r="BM37" i="7"/>
  <c r="BM60" i="7"/>
  <c r="BM57" i="7"/>
  <c r="BM62" i="7"/>
  <c r="BM115" i="7"/>
  <c r="DA33" i="7"/>
  <c r="DA75" i="7"/>
  <c r="DA49" i="7"/>
  <c r="DA68" i="7"/>
  <c r="DA122" i="7"/>
  <c r="DA125" i="7"/>
  <c r="AS36" i="7"/>
  <c r="AS69" i="7"/>
  <c r="AS34" i="7"/>
  <c r="AS73" i="7"/>
  <c r="AS118" i="7"/>
  <c r="AS121" i="7"/>
  <c r="K24" i="7"/>
  <c r="R24" i="7" s="1"/>
  <c r="AS13" i="7"/>
  <c r="AB15" i="7"/>
  <c r="AF15" i="7" s="1"/>
  <c r="AI15" i="7" s="1"/>
  <c r="N30" i="7"/>
  <c r="S30" i="7" s="1"/>
  <c r="N40" i="7"/>
  <c r="S40" i="7" s="1"/>
  <c r="N27" i="7"/>
  <c r="S27" i="7" s="1"/>
  <c r="N44" i="7"/>
  <c r="S44" i="7" s="1"/>
  <c r="N110" i="7"/>
  <c r="S110" i="7" s="1"/>
  <c r="N108" i="7"/>
  <c r="S108" i="7" s="1"/>
  <c r="N117" i="7"/>
  <c r="S117" i="7" s="1"/>
  <c r="BW20" i="7"/>
  <c r="AF13" i="7"/>
  <c r="AI13" i="7" s="1"/>
  <c r="CQ21" i="7"/>
  <c r="CQ55" i="7"/>
  <c r="CQ58" i="7"/>
  <c r="CQ82" i="7"/>
  <c r="CQ88" i="7"/>
  <c r="CQ83" i="7"/>
  <c r="CQ116" i="7"/>
  <c r="BC36" i="7"/>
  <c r="BC31" i="7"/>
  <c r="BC66" i="7"/>
  <c r="BC62" i="7"/>
  <c r="BC79" i="7"/>
  <c r="BC84" i="7"/>
  <c r="BC113" i="7"/>
  <c r="K38" i="7"/>
  <c r="K53" i="7"/>
  <c r="K21" i="7"/>
  <c r="K59" i="7"/>
  <c r="K86" i="7"/>
  <c r="R86" i="7" s="1"/>
  <c r="K80" i="7"/>
  <c r="R80" i="7" s="1"/>
  <c r="K114" i="7"/>
  <c r="R114" i="7" s="1"/>
  <c r="K8" i="7"/>
  <c r="BW40" i="7"/>
  <c r="BW48" i="7"/>
  <c r="BW62" i="7"/>
  <c r="BW64" i="7"/>
  <c r="BW46" i="7"/>
  <c r="BW84" i="7"/>
  <c r="BW112" i="7"/>
  <c r="AB46" i="7"/>
  <c r="AF46" i="7" s="1"/>
  <c r="AI46" i="7" s="1"/>
  <c r="AB25" i="7"/>
  <c r="AF25" i="7" s="1"/>
  <c r="AI25" i="7" s="1"/>
  <c r="AB62" i="7"/>
  <c r="AB66" i="7"/>
  <c r="AF66" i="7" s="1"/>
  <c r="AI66" i="7" s="1"/>
  <c r="AB69" i="7"/>
  <c r="AB87" i="7"/>
  <c r="AF87" i="7" s="1"/>
  <c r="AI87" i="7" s="1"/>
  <c r="AB120" i="7"/>
  <c r="AF120" i="7" s="1"/>
  <c r="AI120" i="7" s="1"/>
  <c r="BW16" i="7"/>
  <c r="AB8" i="7"/>
  <c r="AF8" i="7" s="1"/>
  <c r="AI8" i="7" s="1"/>
  <c r="DA19" i="7"/>
  <c r="CG34" i="7"/>
  <c r="CG21" i="7"/>
  <c r="CG67" i="7"/>
  <c r="CG66" i="7"/>
  <c r="CG26" i="7"/>
  <c r="CG79" i="7"/>
  <c r="CG109" i="7"/>
  <c r="BM55" i="7"/>
  <c r="BM39" i="7"/>
  <c r="BM64" i="7"/>
  <c r="BM78" i="7"/>
  <c r="BM73" i="7"/>
  <c r="BM116" i="7"/>
  <c r="DA24" i="7"/>
  <c r="DA55" i="7"/>
  <c r="DA42" i="7"/>
  <c r="DA34" i="7"/>
  <c r="DA74" i="7"/>
  <c r="DA88" i="7"/>
  <c r="DA110" i="7"/>
  <c r="AS41" i="7"/>
  <c r="AS45" i="7"/>
  <c r="AS54" i="7"/>
  <c r="AS62" i="7"/>
  <c r="AS66" i="7"/>
  <c r="AS122" i="7"/>
  <c r="AS125" i="7"/>
  <c r="K13" i="7"/>
  <c r="AS8" i="7"/>
  <c r="DA11" i="7"/>
  <c r="N56" i="7"/>
  <c r="S56" i="7" s="1"/>
  <c r="N36" i="7"/>
  <c r="S36" i="7" s="1"/>
  <c r="N46" i="7"/>
  <c r="S46" i="7" s="1"/>
  <c r="N48" i="7"/>
  <c r="S48" i="7" s="1"/>
  <c r="N65" i="7"/>
  <c r="S65" i="7" s="1"/>
  <c r="N118" i="7"/>
  <c r="S118" i="7" s="1"/>
  <c r="N121" i="7"/>
  <c r="S121" i="7" s="1"/>
  <c r="DA22" i="7"/>
  <c r="DA14" i="7"/>
  <c r="CQ36" i="7"/>
  <c r="CQ31" i="7"/>
  <c r="CQ68" i="7"/>
  <c r="CQ65" i="7"/>
  <c r="CQ41" i="7"/>
  <c r="CQ72" i="7"/>
  <c r="CQ117" i="7"/>
  <c r="BC56" i="7"/>
  <c r="BC43" i="7"/>
  <c r="BC63" i="7"/>
  <c r="BC75" i="7"/>
  <c r="BC74" i="7"/>
  <c r="BC86" i="7"/>
  <c r="BC120" i="7"/>
  <c r="K30" i="7"/>
  <c r="R30" i="7" s="1"/>
  <c r="K36" i="7"/>
  <c r="K42" i="7"/>
  <c r="R42" i="7" s="1"/>
  <c r="K67" i="7"/>
  <c r="R67" i="7" s="1"/>
  <c r="K113" i="7"/>
  <c r="K108" i="7"/>
  <c r="K115" i="7"/>
  <c r="R115" i="7" s="1"/>
  <c r="AB44" i="7"/>
  <c r="AF44" i="7" s="1"/>
  <c r="AI44" i="7" s="1"/>
  <c r="AB67" i="7"/>
  <c r="AF67" i="7" s="1"/>
  <c r="AI67" i="7" s="1"/>
  <c r="AB70" i="7"/>
  <c r="AF70" i="7" s="1"/>
  <c r="AI70" i="7" s="1"/>
  <c r="AB82" i="7"/>
  <c r="AF82" i="7" s="1"/>
  <c r="AI82" i="7" s="1"/>
  <c r="AB83" i="7"/>
  <c r="AF83" i="7" s="1"/>
  <c r="AI83" i="7" s="1"/>
  <c r="AB124" i="7"/>
  <c r="AF124" i="7" s="1"/>
  <c r="AI124" i="7" s="1"/>
  <c r="DA16" i="7"/>
  <c r="CG36" i="7"/>
  <c r="CG23" i="7"/>
  <c r="CG51" i="7"/>
  <c r="CG74" i="7"/>
  <c r="CG70" i="7"/>
  <c r="CG119" i="7"/>
  <c r="BM35" i="7"/>
  <c r="BM30" i="7"/>
  <c r="BM65" i="7"/>
  <c r="BM81" i="7"/>
  <c r="BM83" i="7"/>
  <c r="BM72" i="7"/>
  <c r="BM117" i="7"/>
  <c r="BC11" i="7"/>
  <c r="CG11" i="7"/>
  <c r="DA21" i="7"/>
  <c r="DA43" i="7"/>
  <c r="DA48" i="7"/>
  <c r="DA82" i="7"/>
  <c r="DA84" i="7"/>
  <c r="DA87" i="7"/>
  <c r="DA120" i="7"/>
  <c r="AS31" i="7"/>
  <c r="AS55" i="7"/>
  <c r="AS83" i="7"/>
  <c r="AS72" i="7"/>
  <c r="AS81" i="7"/>
  <c r="AS88" i="7"/>
  <c r="AS110" i="7"/>
  <c r="K20" i="7"/>
  <c r="R20" i="7" s="1"/>
  <c r="AS21" i="7"/>
  <c r="DA23" i="7"/>
  <c r="N14" i="7"/>
  <c r="S14" i="7" s="1"/>
  <c r="N49" i="7"/>
  <c r="S49" i="7" s="1"/>
  <c r="N51" i="7"/>
  <c r="S51" i="7" s="1"/>
  <c r="N54" i="7"/>
  <c r="S54" i="7" s="1"/>
  <c r="N84" i="7"/>
  <c r="S84" i="7" s="1"/>
  <c r="N122" i="7"/>
  <c r="S122" i="7" s="1"/>
  <c r="N125" i="7"/>
  <c r="S125" i="7" s="1"/>
  <c r="CQ48" i="7"/>
  <c r="CQ51" i="7"/>
  <c r="CQ66" i="7"/>
  <c r="CQ61" i="7"/>
  <c r="CQ57" i="7"/>
  <c r="CQ80" i="7"/>
  <c r="CQ121" i="7"/>
  <c r="BC27" i="7"/>
  <c r="BC40" i="7"/>
  <c r="BC72" i="7"/>
  <c r="BC77" i="7"/>
  <c r="BC80" i="7"/>
  <c r="BC125" i="7"/>
  <c r="BC124" i="7"/>
  <c r="R43" i="7"/>
  <c r="R76" i="7"/>
  <c r="K31" i="7"/>
  <c r="K54" i="7"/>
  <c r="R54" i="7" s="1"/>
  <c r="K71" i="7"/>
  <c r="R71" i="7" s="1"/>
  <c r="K72" i="7"/>
  <c r="R72" i="7" s="1"/>
  <c r="K109" i="7"/>
  <c r="R109" i="7" s="1"/>
  <c r="K111" i="7"/>
  <c r="K116" i="7"/>
  <c r="R116" i="7" s="1"/>
  <c r="N28" i="7"/>
  <c r="S28" i="7" s="1"/>
  <c r="AB9" i="7"/>
  <c r="AF9" i="7" s="1"/>
  <c r="AI9" i="7" s="1"/>
  <c r="AF69" i="7"/>
  <c r="AI69" i="7" s="1"/>
  <c r="AF65" i="7"/>
  <c r="AI65" i="7" s="1"/>
  <c r="AF114" i="7"/>
  <c r="AI114" i="7" s="1"/>
  <c r="AB12" i="7"/>
  <c r="AB52" i="7"/>
  <c r="AF52" i="7" s="1"/>
  <c r="AI52" i="7" s="1"/>
  <c r="AB79" i="7"/>
  <c r="AF79" i="7" s="1"/>
  <c r="AI79" i="7" s="1"/>
  <c r="AB78" i="7"/>
  <c r="AF78" i="7" s="1"/>
  <c r="AI78" i="7" s="1"/>
  <c r="AB72" i="7"/>
  <c r="AF72" i="7" s="1"/>
  <c r="AI72" i="7" s="1"/>
  <c r="AB111" i="7"/>
  <c r="AB109" i="7"/>
  <c r="AF109" i="7" s="1"/>
  <c r="AI109" i="7" s="1"/>
  <c r="K22" i="7"/>
  <c r="R22" i="7" s="1"/>
  <c r="U22" i="7" s="1"/>
  <c r="CG14" i="7"/>
  <c r="CG48" i="7"/>
  <c r="CG58" i="7"/>
  <c r="CG86" i="7"/>
  <c r="CG76" i="7"/>
  <c r="CG123" i="7"/>
  <c r="BM56" i="7"/>
  <c r="BM53" i="7"/>
  <c r="BM58" i="7"/>
  <c r="BM77" i="7"/>
  <c r="BM84" i="7"/>
  <c r="BM80" i="7"/>
  <c r="BM121" i="7"/>
  <c r="DA18" i="7"/>
  <c r="DA27" i="7"/>
  <c r="DA40" i="7"/>
  <c r="DA64" i="7"/>
  <c r="DA83" i="7"/>
  <c r="DA79" i="7"/>
  <c r="DA86" i="7"/>
  <c r="DA124" i="7"/>
  <c r="AS50" i="7"/>
  <c r="AS48" i="7"/>
  <c r="AS42" i="7"/>
  <c r="AS85" i="7"/>
  <c r="AS65" i="7"/>
  <c r="AS87" i="7"/>
  <c r="AS120" i="7"/>
  <c r="BC19" i="7"/>
  <c r="AS11" i="7"/>
  <c r="N18" i="7"/>
  <c r="N13" i="7"/>
  <c r="S13" i="7" s="1"/>
  <c r="N57" i="7"/>
  <c r="S57" i="7" s="1"/>
  <c r="N76" i="7"/>
  <c r="S76" i="7" s="1"/>
  <c r="N64" i="7"/>
  <c r="S64" i="7" s="1"/>
  <c r="N88" i="7"/>
  <c r="S88" i="7" s="1"/>
  <c r="N85" i="7"/>
  <c r="S85" i="7" s="1"/>
  <c r="CQ27" i="7"/>
  <c r="CQ49" i="7"/>
  <c r="CQ79" i="7"/>
  <c r="CQ70" i="7"/>
  <c r="CQ81" i="7"/>
  <c r="CQ75" i="7"/>
  <c r="CQ125" i="7"/>
  <c r="BC10" i="7"/>
  <c r="BC46" i="7"/>
  <c r="BC23" i="7"/>
  <c r="BC65" i="7"/>
  <c r="BC114" i="7"/>
  <c r="BC70" i="7"/>
  <c r="BC109" i="7"/>
  <c r="K44" i="7"/>
  <c r="K27" i="7"/>
  <c r="K63" i="7"/>
  <c r="K65" i="7"/>
  <c r="R65" i="7" s="1"/>
  <c r="K40" i="7"/>
  <c r="R40" i="7" s="1"/>
  <c r="K78" i="7"/>
  <c r="R78" i="7" s="1"/>
  <c r="K117" i="7"/>
  <c r="R117" i="7" s="1"/>
  <c r="AS9" i="7"/>
  <c r="R23" i="7"/>
  <c r="AF49" i="7"/>
  <c r="AI49" i="7" s="1"/>
  <c r="AB27" i="7"/>
  <c r="AF27" i="7" s="1"/>
  <c r="AI27" i="7" s="1"/>
  <c r="AB31" i="7"/>
  <c r="AF31" i="7" s="1"/>
  <c r="AI31" i="7" s="1"/>
  <c r="AB81" i="7"/>
  <c r="AF81" i="7" s="1"/>
  <c r="AI81" i="7" s="1"/>
  <c r="AB61" i="7"/>
  <c r="AF61" i="7" s="1"/>
  <c r="AI61" i="7" s="1"/>
  <c r="AB108" i="7"/>
  <c r="AF108" i="7" s="1"/>
  <c r="AI108" i="7" s="1"/>
  <c r="AB112" i="7"/>
  <c r="AF112" i="7" s="1"/>
  <c r="AI112" i="7" s="1"/>
  <c r="AB119" i="7"/>
  <c r="AF119" i="7" s="1"/>
  <c r="AI119" i="7" s="1"/>
  <c r="CG25" i="7"/>
  <c r="K16" i="7"/>
  <c r="R16" i="7" s="1"/>
  <c r="R13" i="7"/>
  <c r="CG27" i="7"/>
  <c r="CG53" i="7"/>
  <c r="CG32" i="7"/>
  <c r="CG84" i="7"/>
  <c r="CG88" i="7"/>
  <c r="CG114" i="7"/>
  <c r="CG118" i="7"/>
  <c r="BM21" i="7"/>
  <c r="BM42" i="7"/>
  <c r="BM82" i="7"/>
  <c r="BM86" i="7"/>
  <c r="BM109" i="7"/>
  <c r="BM108" i="7"/>
  <c r="BM125" i="7"/>
  <c r="DA31" i="7"/>
  <c r="DA36" i="7"/>
  <c r="DA51" i="7"/>
  <c r="DA63" i="7"/>
  <c r="DA37" i="7"/>
  <c r="DA85" i="7"/>
  <c r="DA111" i="7"/>
  <c r="AS12" i="7"/>
  <c r="AS17" i="7"/>
  <c r="AS25" i="7"/>
  <c r="AS77" i="7"/>
  <c r="AS37" i="7"/>
  <c r="AS80" i="7"/>
  <c r="AS86" i="7"/>
  <c r="AS124" i="7"/>
  <c r="BC8" i="7"/>
  <c r="BC16" i="7"/>
  <c r="N31" i="7"/>
  <c r="S31" i="7" s="1"/>
  <c r="N23" i="7"/>
  <c r="S23" i="7" s="1"/>
  <c r="N66" i="7"/>
  <c r="S66" i="7" s="1"/>
  <c r="N81" i="7"/>
  <c r="S81" i="7" s="1"/>
  <c r="N82" i="7"/>
  <c r="S82" i="7" s="1"/>
  <c r="N87" i="7"/>
  <c r="S87" i="7" s="1"/>
  <c r="N120" i="7"/>
  <c r="S120" i="7" s="1"/>
  <c r="CG16" i="7"/>
  <c r="CQ30" i="7"/>
  <c r="CQ32" i="7"/>
  <c r="CQ77" i="7"/>
  <c r="CQ26" i="7"/>
  <c r="CQ67" i="7"/>
  <c r="CQ108" i="7"/>
  <c r="CQ85" i="7"/>
  <c r="BC30" i="7"/>
  <c r="BC34" i="7"/>
  <c r="BC20" i="7"/>
  <c r="BC25" i="7"/>
  <c r="BC88" i="7"/>
  <c r="BC76" i="7"/>
  <c r="BC119" i="7"/>
  <c r="R55" i="7"/>
  <c r="R36" i="7"/>
  <c r="R53" i="7"/>
  <c r="R108" i="7"/>
  <c r="K41" i="7"/>
  <c r="R41" i="7" s="1"/>
  <c r="K49" i="7"/>
  <c r="R49" i="7" s="1"/>
  <c r="K73" i="7"/>
  <c r="K83" i="7"/>
  <c r="R83" i="7" s="1"/>
  <c r="K50" i="7"/>
  <c r="R50" i="7" s="1"/>
  <c r="K87" i="7"/>
  <c r="K121" i="7"/>
  <c r="R121" i="7" s="1"/>
  <c r="N29" i="7"/>
  <c r="AB113" i="7"/>
  <c r="AF113" i="7" s="1"/>
  <c r="AI113" i="7" s="1"/>
  <c r="AB123" i="7"/>
  <c r="AF123" i="7" s="1"/>
  <c r="AI123" i="7" s="1"/>
  <c r="BM19" i="7"/>
  <c r="R21" i="7"/>
  <c r="CG30" i="7"/>
  <c r="CG31" i="7"/>
  <c r="CG28" i="7"/>
  <c r="CG46" i="7"/>
  <c r="CG54" i="7"/>
  <c r="CG115" i="7"/>
  <c r="CG83" i="7"/>
  <c r="CG122" i="7"/>
  <c r="BM36" i="7"/>
  <c r="BM47" i="7"/>
  <c r="BM68" i="7"/>
  <c r="BM51" i="7"/>
  <c r="BM87" i="7"/>
  <c r="BM75" i="7"/>
  <c r="BM85" i="7"/>
  <c r="DA30" i="7"/>
  <c r="DA57" i="7"/>
  <c r="DA60" i="7"/>
  <c r="DA46" i="7"/>
  <c r="DA71" i="7"/>
  <c r="DA112" i="7"/>
  <c r="AS33" i="7"/>
  <c r="AS16" i="7"/>
  <c r="AS56" i="7"/>
  <c r="AS58" i="7"/>
  <c r="AS46" i="7"/>
  <c r="AS74" i="7"/>
  <c r="AS111" i="7"/>
  <c r="AB16" i="7"/>
  <c r="AF16" i="7" s="1"/>
  <c r="AI16" i="7" s="1"/>
  <c r="N11" i="7"/>
  <c r="S11" i="7" s="1"/>
  <c r="BC21" i="7"/>
  <c r="AB24" i="7"/>
  <c r="N37" i="7"/>
  <c r="S37" i="7" s="1"/>
  <c r="N47" i="7"/>
  <c r="S47" i="7" s="1"/>
  <c r="N32" i="7"/>
  <c r="S32" i="7" s="1"/>
  <c r="N80" i="7"/>
  <c r="S80" i="7" s="1"/>
  <c r="N25" i="7"/>
  <c r="S25" i="7" s="1"/>
  <c r="N83" i="7"/>
  <c r="S83" i="7" s="1"/>
  <c r="N86" i="7"/>
  <c r="S86" i="7" s="1"/>
  <c r="N124" i="7"/>
  <c r="S124" i="7" s="1"/>
  <c r="CQ54" i="7"/>
  <c r="CQ37" i="7"/>
  <c r="CQ59" i="7"/>
  <c r="CQ74" i="7"/>
  <c r="CQ69" i="7"/>
  <c r="CQ118" i="7"/>
  <c r="CQ110" i="7"/>
  <c r="BC52" i="7"/>
  <c r="BC49" i="7"/>
  <c r="BC32" i="7"/>
  <c r="BC51" i="7"/>
  <c r="BC26" i="7"/>
  <c r="BC116" i="7"/>
  <c r="BC123" i="7"/>
  <c r="R38" i="7"/>
  <c r="K47" i="7"/>
  <c r="R47" i="7" s="1"/>
  <c r="K39" i="7"/>
  <c r="R39" i="7" s="1"/>
  <c r="K64" i="7"/>
  <c r="R64" i="7" s="1"/>
  <c r="K60" i="7"/>
  <c r="R60" i="7" s="1"/>
  <c r="K56" i="7"/>
  <c r="R56" i="7" s="1"/>
  <c r="K79" i="7"/>
  <c r="R79" i="7" s="1"/>
  <c r="K125" i="7"/>
  <c r="R125" i="7" s="1"/>
  <c r="U125" i="7" s="1"/>
  <c r="N9" i="7"/>
  <c r="S9" i="7" s="1"/>
  <c r="AB118" i="7"/>
  <c r="AF118" i="7" s="1"/>
  <c r="AI118" i="7" s="1"/>
  <c r="K33" i="7"/>
  <c r="R33" i="7" s="1"/>
  <c r="CG10" i="7"/>
  <c r="CG43" i="7"/>
  <c r="CG38" i="7"/>
  <c r="CG57" i="7"/>
  <c r="CG63" i="7"/>
  <c r="CG110" i="7"/>
  <c r="CG117" i="7"/>
  <c r="CG87" i="7"/>
  <c r="BM45" i="7"/>
  <c r="BM50" i="7"/>
  <c r="BM76" i="7"/>
  <c r="BM61" i="7"/>
  <c r="BM88" i="7"/>
  <c r="BM118" i="7"/>
  <c r="BM110" i="7"/>
  <c r="DA56" i="7"/>
  <c r="DA41" i="7"/>
  <c r="DA26" i="7"/>
  <c r="DA62" i="7"/>
  <c r="DA61" i="7"/>
  <c r="DA78" i="7"/>
  <c r="DA113" i="7"/>
  <c r="AS10" i="7"/>
  <c r="AS32" i="7"/>
  <c r="AS22" i="7"/>
  <c r="AS67" i="7"/>
  <c r="AS61" i="7"/>
  <c r="AS84" i="7"/>
  <c r="AS112" i="7"/>
  <c r="N39" i="7"/>
  <c r="S39" i="7" s="1"/>
  <c r="N21" i="7"/>
  <c r="S21" i="7" s="1"/>
  <c r="N41" i="7"/>
  <c r="S41" i="7" s="1"/>
  <c r="N62" i="7"/>
  <c r="S62" i="7" s="1"/>
  <c r="N60" i="7"/>
  <c r="S60" i="7" s="1"/>
  <c r="N109" i="7"/>
  <c r="S109" i="7" s="1"/>
  <c r="N111" i="7"/>
  <c r="S111" i="7" s="1"/>
  <c r="AB17" i="7"/>
  <c r="AF17" i="7" s="1"/>
  <c r="AI17" i="7" s="1"/>
  <c r="N12" i="7"/>
  <c r="S12" i="7" s="1"/>
  <c r="CQ47" i="7"/>
  <c r="CQ39" i="7"/>
  <c r="CQ64" i="7"/>
  <c r="CQ34" i="7"/>
  <c r="CQ76" i="7"/>
  <c r="CQ122" i="7"/>
  <c r="CQ120" i="7"/>
  <c r="BC57" i="7"/>
  <c r="BC55" i="7"/>
  <c r="BC45" i="7"/>
  <c r="BC58" i="7"/>
  <c r="BC108" i="7"/>
  <c r="BC83" i="7"/>
  <c r="BC118" i="7"/>
  <c r="R27" i="7"/>
  <c r="K32" i="7"/>
  <c r="R32" i="7" s="1"/>
  <c r="K34" i="7"/>
  <c r="R34" i="7" s="1"/>
  <c r="K82" i="7"/>
  <c r="R82" i="7" s="1"/>
  <c r="K81" i="7"/>
  <c r="K26" i="7"/>
  <c r="R26" i="7" s="1"/>
  <c r="K88" i="7"/>
  <c r="K110" i="7"/>
  <c r="R110" i="7" s="1"/>
  <c r="N16" i="7"/>
  <c r="S16" i="7" s="1"/>
  <c r="AB10" i="7"/>
  <c r="AF10" i="7" s="1"/>
  <c r="AI10" i="7" s="1"/>
  <c r="AB50" i="7"/>
  <c r="AF50" i="7" s="1"/>
  <c r="AI50" i="7" s="1"/>
  <c r="AB20" i="7"/>
  <c r="AF20" i="7" s="1"/>
  <c r="AB59" i="7"/>
  <c r="AF59" i="7" s="1"/>
  <c r="AI59" i="7" s="1"/>
  <c r="AB75" i="7"/>
  <c r="AF75" i="7" s="1"/>
  <c r="AI75" i="7" s="1"/>
  <c r="AB115" i="7"/>
  <c r="AF115" i="7" s="1"/>
  <c r="AI115" i="7" s="1"/>
  <c r="AB122" i="7"/>
  <c r="AF122" i="7" s="1"/>
  <c r="AI122" i="7" s="1"/>
  <c r="BC18" i="7"/>
  <c r="CG47" i="7"/>
  <c r="CG40" i="7"/>
  <c r="CG35" i="7"/>
  <c r="CG78" i="7"/>
  <c r="CG64" i="7"/>
  <c r="CG113" i="7"/>
  <c r="CG73" i="7"/>
  <c r="BM25" i="7"/>
  <c r="BM38" i="7"/>
  <c r="BM44" i="7"/>
  <c r="BM67" i="7"/>
  <c r="BM122" i="7"/>
  <c r="BM120" i="7"/>
  <c r="DA32" i="7"/>
  <c r="DA47" i="7"/>
  <c r="DA81" i="7"/>
  <c r="DA76" i="7"/>
  <c r="DA80" i="7"/>
  <c r="DA109" i="7"/>
  <c r="DA114" i="7"/>
  <c r="AS30" i="7"/>
  <c r="AS43" i="7"/>
  <c r="AS53" i="7"/>
  <c r="AS59" i="7"/>
  <c r="AS26" i="7"/>
  <c r="AS79" i="7"/>
  <c r="AS113" i="7"/>
  <c r="AB23" i="7"/>
  <c r="AF23" i="7" s="1"/>
  <c r="AI23" i="7" s="1"/>
  <c r="N34" i="7"/>
  <c r="S34" i="7" s="1"/>
  <c r="N50" i="7"/>
  <c r="S50" i="7" s="1"/>
  <c r="N26" i="7"/>
  <c r="S26" i="7" s="1"/>
  <c r="N69" i="7"/>
  <c r="S69" i="7" s="1"/>
  <c r="N67" i="7"/>
  <c r="S67" i="7" s="1"/>
  <c r="N71" i="7"/>
  <c r="S71" i="7" s="1"/>
  <c r="N112" i="7"/>
  <c r="S112" i="7" s="1"/>
  <c r="AB38" i="7"/>
  <c r="AF38" i="7" s="1"/>
  <c r="AI38" i="7" s="1"/>
  <c r="AS19" i="7"/>
  <c r="CG15" i="7"/>
  <c r="CQ50" i="7"/>
  <c r="CQ60" i="7"/>
  <c r="CQ73" i="7"/>
  <c r="CQ44" i="7"/>
  <c r="CQ109" i="7"/>
  <c r="CQ111" i="7"/>
  <c r="CQ124" i="7"/>
  <c r="BC22" i="7"/>
  <c r="BC38" i="7"/>
  <c r="BC50" i="7"/>
  <c r="BC69" i="7"/>
  <c r="BC112" i="7"/>
  <c r="BC110" i="7"/>
  <c r="BC122" i="7"/>
  <c r="R73" i="7"/>
  <c r="K52" i="7"/>
  <c r="R52" i="7" s="1"/>
  <c r="K10" i="7"/>
  <c r="R10" i="7" s="1"/>
  <c r="U10" i="7" s="1"/>
  <c r="K29" i="7"/>
  <c r="R29" i="7" s="1"/>
  <c r="K37" i="7"/>
  <c r="R37" i="7" s="1"/>
  <c r="K84" i="7"/>
  <c r="R84" i="7" s="1"/>
  <c r="K69" i="7"/>
  <c r="R69" i="7" s="1"/>
  <c r="K120" i="7"/>
  <c r="R120" i="7" s="1"/>
  <c r="N20" i="7"/>
  <c r="S20" i="7" s="1"/>
  <c r="N19" i="7"/>
  <c r="S19" i="7" s="1"/>
  <c r="AB41" i="7"/>
  <c r="AF41" i="7" s="1"/>
  <c r="AI41" i="7" s="1"/>
  <c r="AB26" i="7"/>
  <c r="AF26" i="7" s="1"/>
  <c r="AI26" i="7" s="1"/>
  <c r="AB73" i="7"/>
  <c r="AF73" i="7" s="1"/>
  <c r="AI73" i="7" s="1"/>
  <c r="AB116" i="7"/>
  <c r="AF116" i="7" s="1"/>
  <c r="AI116" i="7" s="1"/>
  <c r="AB88" i="7"/>
  <c r="AF88" i="7" s="1"/>
  <c r="AI88" i="7" s="1"/>
  <c r="S18" i="7"/>
  <c r="BM16" i="7"/>
  <c r="CG33" i="7"/>
  <c r="CG49" i="7"/>
  <c r="CG41" i="7"/>
  <c r="CG65" i="7"/>
  <c r="CG81" i="7"/>
  <c r="CG111" i="7"/>
  <c r="CG82" i="7"/>
  <c r="BM8" i="7"/>
  <c r="BM54" i="7"/>
  <c r="BM10" i="7"/>
  <c r="BM52" i="7"/>
  <c r="BM79" i="7"/>
  <c r="BM111" i="7"/>
  <c r="BM124" i="7"/>
  <c r="DA52" i="7"/>
  <c r="DA59" i="7"/>
  <c r="DA25" i="7"/>
  <c r="DA67" i="7"/>
  <c r="DA66" i="7"/>
  <c r="DA119" i="7"/>
  <c r="DA115" i="7"/>
  <c r="AS57" i="7"/>
  <c r="AS40" i="7"/>
  <c r="AS70" i="7"/>
  <c r="AS68" i="7"/>
  <c r="AS75" i="7"/>
  <c r="AS78" i="7"/>
  <c r="AS114" i="7"/>
  <c r="R17" i="7"/>
  <c r="BW28" i="7"/>
  <c r="BW14" i="7"/>
  <c r="N61" i="7"/>
  <c r="S61" i="7" s="1"/>
  <c r="N53" i="7"/>
  <c r="S53" i="7" s="1"/>
  <c r="N79" i="7"/>
  <c r="S79" i="7" s="1"/>
  <c r="N74" i="7"/>
  <c r="S74" i="7" s="1"/>
  <c r="N72" i="7"/>
  <c r="S72" i="7" s="1"/>
  <c r="N78" i="7"/>
  <c r="S78" i="7" s="1"/>
  <c r="N113" i="7"/>
  <c r="S113" i="7" s="1"/>
  <c r="AF33" i="7"/>
  <c r="AI33" i="7" s="1"/>
  <c r="BW18" i="7"/>
  <c r="CQ9" i="7"/>
  <c r="CQ33" i="7"/>
  <c r="CQ13" i="7"/>
  <c r="CQ10" i="7"/>
  <c r="CQ52" i="7"/>
  <c r="CQ63" i="7"/>
  <c r="CQ112" i="7"/>
  <c r="CQ119" i="7"/>
  <c r="BC42" i="7"/>
  <c r="BC35" i="7"/>
  <c r="BC60" i="7"/>
  <c r="BC111" i="7"/>
  <c r="BC121" i="7"/>
  <c r="BC73" i="7"/>
  <c r="BC87" i="7"/>
  <c r="R31" i="7"/>
  <c r="R88" i="7"/>
  <c r="R111" i="7"/>
  <c r="K57" i="7"/>
  <c r="R57" i="7" s="1"/>
  <c r="U57" i="7" s="1"/>
  <c r="K45" i="7"/>
  <c r="R45" i="7" s="1"/>
  <c r="K25" i="7"/>
  <c r="R25" i="7" s="1"/>
  <c r="K46" i="7"/>
  <c r="R46" i="7" s="1"/>
  <c r="K74" i="7"/>
  <c r="R74" i="7" s="1"/>
  <c r="K75" i="7"/>
  <c r="R75" i="7" s="1"/>
  <c r="K124" i="7"/>
  <c r="R124" i="7" s="1"/>
  <c r="U124" i="7" s="1"/>
  <c r="AF80" i="7"/>
  <c r="AI80" i="7" s="1"/>
  <c r="AF111" i="7"/>
  <c r="AI111" i="7" s="1"/>
  <c r="AF110" i="7"/>
  <c r="AI110" i="7" s="1"/>
  <c r="AB35" i="7"/>
  <c r="AF35" i="7" s="1"/>
  <c r="AI35" i="7" s="1"/>
  <c r="AB51" i="7"/>
  <c r="AF51" i="7" s="1"/>
  <c r="AI51" i="7" s="1"/>
  <c r="AB28" i="7"/>
  <c r="AF28" i="7" s="1"/>
  <c r="AI28" i="7" s="1"/>
  <c r="AB71" i="7"/>
  <c r="AF71" i="7" s="1"/>
  <c r="AI71" i="7" s="1"/>
  <c r="AB86" i="7"/>
  <c r="AF86" i="7" s="1"/>
  <c r="AI86" i="7" s="1"/>
  <c r="AB77" i="7"/>
  <c r="AF77" i="7" s="1"/>
  <c r="AI77" i="7" s="1"/>
  <c r="AB117" i="7"/>
  <c r="AF117" i="7" s="1"/>
  <c r="AI117" i="7" s="1"/>
  <c r="BC33" i="7"/>
  <c r="AB19" i="7"/>
  <c r="AF19" i="7" s="1"/>
  <c r="AI19" i="7" s="1"/>
  <c r="K12" i="7"/>
  <c r="R12" i="7" s="1"/>
  <c r="U12" i="7" s="1"/>
  <c r="AS28" i="7"/>
  <c r="CG13" i="7"/>
  <c r="CG61" i="7"/>
  <c r="CG59" i="7"/>
  <c r="CG72" i="7"/>
  <c r="CG71" i="7"/>
  <c r="CG116" i="7"/>
  <c r="CG112" i="7"/>
  <c r="BM43" i="7"/>
  <c r="BM31" i="7"/>
  <c r="BM59" i="7"/>
  <c r="BM26" i="7"/>
  <c r="BM63" i="7"/>
  <c r="BM112" i="7"/>
  <c r="BM119" i="7"/>
  <c r="DA35" i="7"/>
  <c r="DA10" i="7"/>
  <c r="DA58" i="7"/>
  <c r="DA54" i="7"/>
  <c r="DA65" i="7"/>
  <c r="DA123" i="7"/>
  <c r="DA116" i="7"/>
  <c r="AS47" i="7"/>
  <c r="AS35" i="7"/>
  <c r="AS60" i="7"/>
  <c r="AS82" i="7"/>
  <c r="AS71" i="7"/>
  <c r="AS119" i="7"/>
  <c r="AS115" i="7"/>
  <c r="CQ16" i="7"/>
  <c r="CG8" i="7"/>
  <c r="S29" i="7"/>
  <c r="N45" i="7"/>
  <c r="S45" i="7" s="1"/>
  <c r="N35" i="7"/>
  <c r="S35" i="7" s="1"/>
  <c r="N68" i="7"/>
  <c r="S68" i="7" s="1"/>
  <c r="N52" i="7"/>
  <c r="S52" i="7" s="1"/>
  <c r="N70" i="7"/>
  <c r="S70" i="7" s="1"/>
  <c r="N77" i="7"/>
  <c r="S77" i="7" s="1"/>
  <c r="N114" i="7"/>
  <c r="S114" i="7" s="1"/>
  <c r="AF18" i="7"/>
  <c r="AI18" i="7" s="1"/>
  <c r="CQ19" i="7"/>
  <c r="CQ42" i="7"/>
  <c r="CQ24" i="7"/>
  <c r="CQ78" i="7"/>
  <c r="CQ84" i="7"/>
  <c r="CQ113" i="7"/>
  <c r="CQ123" i="7"/>
  <c r="BC41" i="7"/>
  <c r="BC59" i="7"/>
  <c r="BC64" i="7"/>
  <c r="BC48" i="7"/>
  <c r="BC71" i="7"/>
  <c r="BC82" i="7"/>
  <c r="R44" i="7"/>
  <c r="R63" i="7"/>
  <c r="K19" i="7"/>
  <c r="R19" i="7" s="1"/>
  <c r="K48" i="7"/>
  <c r="R48" i="7" s="1"/>
  <c r="U48" i="7" s="1"/>
  <c r="K58" i="7"/>
  <c r="R58" i="7" s="1"/>
  <c r="K61" i="7"/>
  <c r="R61" i="7" s="1"/>
  <c r="K66" i="7"/>
  <c r="R66" i="7" s="1"/>
  <c r="U66" i="7" s="1"/>
  <c r="K85" i="7"/>
  <c r="R85" i="7" s="1"/>
  <c r="K119" i="7"/>
  <c r="R119" i="7" s="1"/>
  <c r="AF48" i="7"/>
  <c r="AI48" i="7" s="1"/>
  <c r="AF62" i="7"/>
  <c r="AI62" i="7" s="1"/>
  <c r="AB43" i="7"/>
  <c r="AF43" i="7" s="1"/>
  <c r="AI43" i="7" s="1"/>
  <c r="AB56" i="7"/>
  <c r="AF56" i="7" s="1"/>
  <c r="AI56" i="7" s="1"/>
  <c r="AB21" i="7"/>
  <c r="AF21" i="7" s="1"/>
  <c r="AI21" i="7" s="1"/>
  <c r="AB68" i="7"/>
  <c r="AF68" i="7" s="1"/>
  <c r="AI68" i="7" s="1"/>
  <c r="AB39" i="7"/>
  <c r="AF39" i="7" s="1"/>
  <c r="AI39" i="7" s="1"/>
  <c r="AB85" i="7"/>
  <c r="AF85" i="7" s="1"/>
  <c r="AI85" i="7" s="1"/>
  <c r="AB121" i="7"/>
  <c r="AF121" i="7" s="1"/>
  <c r="AI121" i="7" s="1"/>
  <c r="K28" i="7"/>
  <c r="R28" i="7" s="1"/>
  <c r="U28" i="7" s="1"/>
  <c r="CG42" i="7"/>
  <c r="CG39" i="7"/>
  <c r="CG75" i="7"/>
  <c r="CG69" i="7"/>
  <c r="CG121" i="7"/>
  <c r="CG80" i="7"/>
  <c r="CG125" i="7"/>
  <c r="BM46" i="7"/>
  <c r="BM28" i="7"/>
  <c r="BM40" i="7"/>
  <c r="BM66" i="7"/>
  <c r="BM71" i="7"/>
  <c r="BM70" i="7"/>
  <c r="BM113" i="7"/>
  <c r="BM123" i="7"/>
  <c r="DA45" i="7"/>
  <c r="DA44" i="7"/>
  <c r="DA69" i="7"/>
  <c r="DA72" i="7"/>
  <c r="DA70" i="7"/>
  <c r="DA108" i="7"/>
  <c r="DA117" i="7"/>
  <c r="AS52" i="7"/>
  <c r="AS51" i="7"/>
  <c r="AS63" i="7"/>
  <c r="AS39" i="7"/>
  <c r="AS76" i="7"/>
  <c r="AS123" i="7"/>
  <c r="AS116" i="7"/>
  <c r="CG24" i="7"/>
  <c r="K18" i="7"/>
  <c r="R18" i="7" s="1"/>
  <c r="AF12" i="7"/>
  <c r="AI12" i="7" s="1"/>
  <c r="AS20" i="7"/>
  <c r="AF24" i="7"/>
  <c r="N42" i="7"/>
  <c r="S42" i="7" s="1"/>
  <c r="N58" i="7"/>
  <c r="S58" i="7" s="1"/>
  <c r="N63" i="7"/>
  <c r="S63" i="7" s="1"/>
  <c r="N55" i="7"/>
  <c r="S55" i="7" s="1"/>
  <c r="N73" i="7"/>
  <c r="S73" i="7" s="1"/>
  <c r="N119" i="7"/>
  <c r="S119" i="7" s="1"/>
  <c r="N115" i="7"/>
  <c r="S115" i="7" s="1"/>
  <c r="DA13" i="7"/>
  <c r="K9" i="7"/>
  <c r="R9" i="7" s="1"/>
  <c r="U9" i="7" s="1"/>
  <c r="CQ35" i="7"/>
  <c r="CQ43" i="7"/>
  <c r="CQ40" i="7"/>
  <c r="CQ53" i="7"/>
  <c r="CQ86" i="7"/>
  <c r="CQ62" i="7"/>
  <c r="CQ114" i="7"/>
  <c r="BC37" i="7"/>
  <c r="BC47" i="7"/>
  <c r="BC78" i="7"/>
  <c r="BC81" i="7"/>
  <c r="BC54" i="7"/>
  <c r="BC117" i="7"/>
  <c r="BC85" i="7"/>
  <c r="R8" i="7"/>
  <c r="R59" i="7"/>
  <c r="R87" i="7"/>
  <c r="R81" i="7"/>
  <c r="R113" i="7"/>
  <c r="K15" i="7"/>
  <c r="R15" i="7" s="1"/>
  <c r="K35" i="7"/>
  <c r="R35" i="7" s="1"/>
  <c r="U35" i="7" s="1"/>
  <c r="K51" i="7"/>
  <c r="R51" i="7" s="1"/>
  <c r="K70" i="7"/>
  <c r="R70" i="7" s="1"/>
  <c r="K68" i="7"/>
  <c r="R68" i="7" s="1"/>
  <c r="K122" i="7"/>
  <c r="R122" i="7" s="1"/>
  <c r="K118" i="7"/>
  <c r="R118" i="7" s="1"/>
  <c r="K123" i="7"/>
  <c r="R123" i="7" s="1"/>
  <c r="CE84" i="2"/>
  <c r="CO92" i="2"/>
  <c r="CO45" i="2"/>
  <c r="BU13" i="2"/>
  <c r="BU72" i="2"/>
  <c r="BU78" i="2"/>
  <c r="BA91" i="2"/>
  <c r="BA72" i="2"/>
  <c r="AG66" i="2"/>
  <c r="M16" i="2"/>
  <c r="M39" i="2"/>
  <c r="M93" i="2"/>
  <c r="M43" i="2"/>
  <c r="AQ45" i="2"/>
  <c r="W79" i="2"/>
  <c r="W86" i="2"/>
  <c r="CO66" i="2"/>
  <c r="BU25" i="2"/>
  <c r="BU24" i="2"/>
  <c r="BA15" i="2"/>
  <c r="BA54" i="2"/>
  <c r="BA24" i="2"/>
  <c r="AG18" i="2"/>
  <c r="AG28" i="2"/>
  <c r="AG36" i="2"/>
  <c r="AG63" i="2"/>
  <c r="AG65" i="2"/>
  <c r="M56" i="2"/>
  <c r="M55" i="2"/>
  <c r="AQ53" i="2"/>
  <c r="AQ41" i="2"/>
  <c r="AQ10" i="2"/>
  <c r="CE14" i="2"/>
  <c r="CE56" i="2"/>
  <c r="CE82" i="2"/>
  <c r="AQ92" i="2"/>
  <c r="CO19" i="2"/>
  <c r="CO47" i="2"/>
  <c r="CO29" i="2"/>
  <c r="CO86" i="2"/>
  <c r="CO98" i="2"/>
  <c r="CO105" i="2"/>
  <c r="BU57" i="2"/>
  <c r="BU39" i="2"/>
  <c r="BU76" i="2"/>
  <c r="BU29" i="2"/>
  <c r="BU92" i="2"/>
  <c r="BU45" i="2"/>
  <c r="BA18" i="2"/>
  <c r="BA49" i="2"/>
  <c r="BA76" i="2"/>
  <c r="AG37" i="2"/>
  <c r="CE74" i="2"/>
  <c r="AQ30" i="2"/>
  <c r="AQ70" i="2"/>
  <c r="AQ69" i="2"/>
  <c r="W64" i="2"/>
  <c r="W89" i="2"/>
  <c r="W101" i="2"/>
  <c r="W15" i="2"/>
  <c r="BU12" i="2"/>
  <c r="CE62" i="2"/>
  <c r="CE52" i="2"/>
  <c r="CE43" i="2"/>
  <c r="BK47" i="2"/>
  <c r="BK64" i="2"/>
  <c r="BK84" i="2"/>
  <c r="BK96" i="2"/>
  <c r="BK103" i="2"/>
  <c r="AQ78" i="2"/>
  <c r="AQ40" i="2"/>
  <c r="CE55" i="2"/>
  <c r="CE31" i="2"/>
  <c r="BK13" i="2"/>
  <c r="CE23" i="2"/>
  <c r="BK19" i="2"/>
  <c r="DF13" i="2"/>
  <c r="DG13" i="2" s="1"/>
  <c r="DF12" i="2"/>
  <c r="DG12" i="2" s="1"/>
  <c r="DF11" i="2"/>
  <c r="DG11" i="2" s="1"/>
  <c r="CE46" i="2"/>
  <c r="CE80" i="2"/>
  <c r="CE35" i="2"/>
  <c r="CE86" i="2"/>
  <c r="CE65" i="2"/>
  <c r="CE102" i="2"/>
  <c r="BK48" i="2"/>
  <c r="BK33" i="2"/>
  <c r="BK37" i="2"/>
  <c r="BK29" i="2"/>
  <c r="BK85" i="2"/>
  <c r="BK97" i="2"/>
  <c r="BK104" i="2"/>
  <c r="AQ28" i="2"/>
  <c r="AQ72" i="2"/>
  <c r="AQ62" i="2"/>
  <c r="AQ88" i="2"/>
  <c r="AQ99" i="2"/>
  <c r="W34" i="2"/>
  <c r="W52" i="2"/>
  <c r="W48" i="2"/>
  <c r="W93" i="2"/>
  <c r="W71" i="2"/>
  <c r="W85" i="2"/>
  <c r="W105" i="2"/>
  <c r="BK12" i="2"/>
  <c r="BK16" i="2"/>
  <c r="W11" i="2"/>
  <c r="BK8" i="2"/>
  <c r="AQ17" i="2"/>
  <c r="W9" i="2"/>
  <c r="CO10" i="2"/>
  <c r="CO42" i="2"/>
  <c r="CO34" i="2"/>
  <c r="CO36" i="2"/>
  <c r="CO63" i="2"/>
  <c r="CO65" i="2"/>
  <c r="CO94" i="2"/>
  <c r="CO101" i="2"/>
  <c r="BU14" i="2"/>
  <c r="BU54" i="2"/>
  <c r="BU60" i="2"/>
  <c r="BU74" i="2"/>
  <c r="BU79" i="2"/>
  <c r="BU88" i="2"/>
  <c r="BU99" i="2"/>
  <c r="BA25" i="2"/>
  <c r="BA21" i="2"/>
  <c r="BA56" i="2"/>
  <c r="BA79" i="2"/>
  <c r="BA95" i="2"/>
  <c r="BA74" i="2"/>
  <c r="BA90" i="2"/>
  <c r="AG51" i="2"/>
  <c r="AG30" i="2"/>
  <c r="AG34" i="2"/>
  <c r="AG52" i="2"/>
  <c r="AG80" i="2"/>
  <c r="AG75" i="2"/>
  <c r="AG95" i="2"/>
  <c r="AG102" i="2"/>
  <c r="M62" i="2"/>
  <c r="M58" i="2"/>
  <c r="M65" i="2"/>
  <c r="M34" i="2"/>
  <c r="M77" i="2"/>
  <c r="M83" i="2"/>
  <c r="M95" i="2"/>
  <c r="M102" i="2"/>
  <c r="W23" i="2"/>
  <c r="CE44" i="2"/>
  <c r="CE101" i="2"/>
  <c r="CE90" i="2"/>
  <c r="CE29" i="2"/>
  <c r="CE75" i="2"/>
  <c r="CE104" i="2"/>
  <c r="BK24" i="2"/>
  <c r="BK44" i="2"/>
  <c r="BK81" i="2"/>
  <c r="BK86" i="2"/>
  <c r="BK98" i="2"/>
  <c r="BK105" i="2"/>
  <c r="AQ24" i="2"/>
  <c r="AQ73" i="2"/>
  <c r="AQ79" i="2"/>
  <c r="AQ89" i="2"/>
  <c r="AQ100" i="2"/>
  <c r="W62" i="2"/>
  <c r="W26" i="2"/>
  <c r="W28" i="2"/>
  <c r="W95" i="2"/>
  <c r="W72" i="2"/>
  <c r="W88" i="2"/>
  <c r="W68" i="2"/>
  <c r="CE17" i="2"/>
  <c r="AQ14" i="2"/>
  <c r="CE12" i="2"/>
  <c r="CO12" i="2"/>
  <c r="CO30" i="2"/>
  <c r="CO77" i="2"/>
  <c r="CO52" i="2"/>
  <c r="CO80" i="2"/>
  <c r="CO75" i="2"/>
  <c r="CO95" i="2"/>
  <c r="CO102" i="2"/>
  <c r="BU23" i="2"/>
  <c r="BU38" i="2"/>
  <c r="BU27" i="2"/>
  <c r="BU65" i="2"/>
  <c r="BU63" i="2"/>
  <c r="BU89" i="2"/>
  <c r="BU100" i="2"/>
  <c r="BA39" i="2"/>
  <c r="BA22" i="2"/>
  <c r="BA57" i="2"/>
  <c r="BA61" i="2"/>
  <c r="BA85" i="2"/>
  <c r="BA97" i="2"/>
  <c r="BA65" i="2"/>
  <c r="BA92" i="2"/>
  <c r="AG8" i="2"/>
  <c r="AG11" i="2"/>
  <c r="AG33" i="2"/>
  <c r="AG67" i="2"/>
  <c r="AG64" i="2"/>
  <c r="AG84" i="2"/>
  <c r="AG96" i="2"/>
  <c r="AG103" i="2"/>
  <c r="M14" i="2"/>
  <c r="M10" i="2"/>
  <c r="M31" i="2"/>
  <c r="M68" i="2"/>
  <c r="M84" i="2"/>
  <c r="M96" i="2"/>
  <c r="M103" i="2"/>
  <c r="CE53" i="2"/>
  <c r="CE103" i="2"/>
  <c r="CE42" i="2"/>
  <c r="CE81" i="2"/>
  <c r="CE87" i="2"/>
  <c r="CE106" i="2"/>
  <c r="BK66" i="2"/>
  <c r="BK53" i="2"/>
  <c r="BK82" i="2"/>
  <c r="BK87" i="2"/>
  <c r="BK40" i="2"/>
  <c r="BK106" i="2"/>
  <c r="AQ51" i="2"/>
  <c r="AQ74" i="2"/>
  <c r="AQ63" i="2"/>
  <c r="AQ90" i="2"/>
  <c r="AQ46" i="2"/>
  <c r="W80" i="2"/>
  <c r="W38" i="2"/>
  <c r="W24" i="2"/>
  <c r="W97" i="2"/>
  <c r="W73" i="2"/>
  <c r="W90" i="2"/>
  <c r="W69" i="2"/>
  <c r="W17" i="2"/>
  <c r="DG31" i="2"/>
  <c r="BT18" i="2" s="1"/>
  <c r="BU18" i="2" s="1"/>
  <c r="AQ59" i="2"/>
  <c r="BA10" i="2"/>
  <c r="CO48" i="2"/>
  <c r="CO33" i="2"/>
  <c r="CO83" i="2"/>
  <c r="CO84" i="2"/>
  <c r="CO96" i="2"/>
  <c r="CO103" i="2"/>
  <c r="BU41" i="2"/>
  <c r="BU47" i="2"/>
  <c r="BU51" i="2"/>
  <c r="BU75" i="2"/>
  <c r="BU80" i="2"/>
  <c r="BU90" i="2"/>
  <c r="BU46" i="2"/>
  <c r="BA9" i="2"/>
  <c r="BA14" i="2"/>
  <c r="BA58" i="2"/>
  <c r="BA64" i="2"/>
  <c r="BA29" i="2"/>
  <c r="BA40" i="2"/>
  <c r="BA75" i="2"/>
  <c r="BA94" i="2"/>
  <c r="AG12" i="2"/>
  <c r="AG15" i="2"/>
  <c r="AG62" i="2"/>
  <c r="AG38" i="2"/>
  <c r="AG29" i="2"/>
  <c r="AG85" i="2"/>
  <c r="AG97" i="2"/>
  <c r="AG104" i="2"/>
  <c r="M23" i="2"/>
  <c r="M53" i="2"/>
  <c r="M35" i="2"/>
  <c r="M33" i="2"/>
  <c r="M61" i="2"/>
  <c r="M85" i="2"/>
  <c r="M97" i="2"/>
  <c r="M104" i="2"/>
  <c r="AQ16" i="2"/>
  <c r="AQ20" i="2"/>
  <c r="CE54" i="2"/>
  <c r="CE22" i="2"/>
  <c r="CE30" i="2"/>
  <c r="CE83" i="2"/>
  <c r="CE89" i="2"/>
  <c r="CE66" i="2"/>
  <c r="BK60" i="2"/>
  <c r="BK54" i="2"/>
  <c r="BK67" i="2"/>
  <c r="BK83" i="2"/>
  <c r="BK88" i="2"/>
  <c r="BK99" i="2"/>
  <c r="AQ38" i="2"/>
  <c r="AQ27" i="2"/>
  <c r="AQ75" i="2"/>
  <c r="AQ80" i="2"/>
  <c r="AQ91" i="2"/>
  <c r="AQ49" i="2"/>
  <c r="W44" i="2"/>
  <c r="W47" i="2"/>
  <c r="W63" i="2"/>
  <c r="W40" i="2"/>
  <c r="W74" i="2"/>
  <c r="W92" i="2"/>
  <c r="W78" i="2"/>
  <c r="AQ57" i="2"/>
  <c r="AQ22" i="2"/>
  <c r="W55" i="2"/>
  <c r="AQ15" i="2"/>
  <c r="CE25" i="2"/>
  <c r="CO23" i="2"/>
  <c r="CO25" i="2"/>
  <c r="CO60" i="2"/>
  <c r="CO62" i="2"/>
  <c r="CO38" i="2"/>
  <c r="CO64" i="2"/>
  <c r="CO85" i="2"/>
  <c r="CO97" i="2"/>
  <c r="CO104" i="2"/>
  <c r="BU52" i="2"/>
  <c r="BU37" i="2"/>
  <c r="BU32" i="2"/>
  <c r="BU66" i="2"/>
  <c r="BU64" i="2"/>
  <c r="BU91" i="2"/>
  <c r="BU49" i="2"/>
  <c r="BA19" i="2"/>
  <c r="BA23" i="2"/>
  <c r="BA59" i="2"/>
  <c r="BA41" i="2"/>
  <c r="BA81" i="2"/>
  <c r="BA100" i="2"/>
  <c r="BA66" i="2"/>
  <c r="BA96" i="2"/>
  <c r="AG20" i="2"/>
  <c r="AG17" i="2"/>
  <c r="AG44" i="2"/>
  <c r="AG47" i="2"/>
  <c r="AG81" i="2"/>
  <c r="AG86" i="2"/>
  <c r="AG98" i="2"/>
  <c r="AG105" i="2"/>
  <c r="M18" i="2"/>
  <c r="M26" i="2"/>
  <c r="M42" i="2"/>
  <c r="M70" i="2"/>
  <c r="M69" i="2"/>
  <c r="M86" i="2"/>
  <c r="M98" i="2"/>
  <c r="M105" i="2"/>
  <c r="M9" i="2"/>
  <c r="M87" i="2"/>
  <c r="M40" i="2"/>
  <c r="M106" i="2"/>
  <c r="CE57" i="2"/>
  <c r="CE47" i="2"/>
  <c r="CE60" i="2"/>
  <c r="CE85" i="2"/>
  <c r="CE93" i="2"/>
  <c r="CE67" i="2"/>
  <c r="BK51" i="2"/>
  <c r="BK57" i="2"/>
  <c r="BK68" i="2"/>
  <c r="BK71" i="2"/>
  <c r="BK90" i="2"/>
  <c r="BK46" i="2"/>
  <c r="AQ37" i="2"/>
  <c r="AQ39" i="2"/>
  <c r="AQ76" i="2"/>
  <c r="AQ81" i="2"/>
  <c r="AQ93" i="2"/>
  <c r="AQ43" i="2"/>
  <c r="W54" i="2"/>
  <c r="W29" i="2"/>
  <c r="W49" i="2"/>
  <c r="W75" i="2"/>
  <c r="W96" i="2"/>
  <c r="AQ23" i="2"/>
  <c r="W32" i="2"/>
  <c r="AG31" i="2"/>
  <c r="BU9" i="2"/>
  <c r="CO28" i="2"/>
  <c r="CO26" i="2"/>
  <c r="CO53" i="2"/>
  <c r="CO81" i="2"/>
  <c r="CO87" i="2"/>
  <c r="CO40" i="2"/>
  <c r="CO106" i="2"/>
  <c r="BU59" i="2"/>
  <c r="BU31" i="2"/>
  <c r="BU55" i="2"/>
  <c r="BU67" i="2"/>
  <c r="BU81" i="2"/>
  <c r="BU93" i="2"/>
  <c r="BU43" i="2"/>
  <c r="BA55" i="2"/>
  <c r="BA80" i="2"/>
  <c r="BA35" i="2"/>
  <c r="BA83" i="2"/>
  <c r="BA43" i="2"/>
  <c r="BA67" i="2"/>
  <c r="BA99" i="2"/>
  <c r="AG35" i="2"/>
  <c r="AG48" i="2"/>
  <c r="AG54" i="2"/>
  <c r="AG83" i="2"/>
  <c r="AG88" i="2"/>
  <c r="AG99" i="2"/>
  <c r="M17" i="2"/>
  <c r="M8" i="2"/>
  <c r="M25" i="2"/>
  <c r="M28" i="2"/>
  <c r="M72" i="2"/>
  <c r="M79" i="2"/>
  <c r="M88" i="2"/>
  <c r="M99" i="2"/>
  <c r="CE98" i="2"/>
  <c r="CE58" i="2"/>
  <c r="CE37" i="2"/>
  <c r="CE63" i="2"/>
  <c r="CE70" i="2"/>
  <c r="CE95" i="2"/>
  <c r="CE77" i="2"/>
  <c r="BK32" i="2"/>
  <c r="BK58" i="2"/>
  <c r="BK69" i="2"/>
  <c r="BK72" i="2"/>
  <c r="BK91" i="2"/>
  <c r="BK49" i="2"/>
  <c r="AQ55" i="2"/>
  <c r="AQ67" i="2"/>
  <c r="AQ82" i="2"/>
  <c r="AQ94" i="2"/>
  <c r="AQ101" i="2"/>
  <c r="W56" i="2"/>
  <c r="W30" i="2"/>
  <c r="W81" i="2"/>
  <c r="W43" i="2"/>
  <c r="W66" i="2"/>
  <c r="W98" i="2"/>
  <c r="BK35" i="2"/>
  <c r="AQ52" i="2"/>
  <c r="CE13" i="2"/>
  <c r="CO31" i="2"/>
  <c r="CO27" i="2"/>
  <c r="CO54" i="2"/>
  <c r="CO82" i="2"/>
  <c r="CO88" i="2"/>
  <c r="CO99" i="2"/>
  <c r="BU17" i="2"/>
  <c r="BU8" i="2"/>
  <c r="BU35" i="2"/>
  <c r="BU34" i="2"/>
  <c r="BU77" i="2"/>
  <c r="BU82" i="2"/>
  <c r="BU94" i="2"/>
  <c r="BU101" i="2"/>
  <c r="BA11" i="2"/>
  <c r="BA36" i="2"/>
  <c r="BA62" i="2"/>
  <c r="BA84" i="2"/>
  <c r="BA102" i="2"/>
  <c r="BA77" i="2"/>
  <c r="BA46" i="2"/>
  <c r="AG10" i="2"/>
  <c r="AG24" i="2"/>
  <c r="AG56" i="2"/>
  <c r="AG76" i="2"/>
  <c r="AG70" i="2"/>
  <c r="AG89" i="2"/>
  <c r="AG100" i="2"/>
  <c r="M41" i="2"/>
  <c r="M12" i="2"/>
  <c r="M44" i="2"/>
  <c r="M24" i="2"/>
  <c r="M73" i="2"/>
  <c r="M63" i="2"/>
  <c r="M89" i="2"/>
  <c r="M100" i="2"/>
  <c r="AQ8" i="2"/>
  <c r="CE59" i="2"/>
  <c r="CE92" i="2"/>
  <c r="CE71" i="2"/>
  <c r="CE97" i="2"/>
  <c r="CE68" i="2"/>
  <c r="BK39" i="2"/>
  <c r="BK59" i="2"/>
  <c r="BK78" i="2"/>
  <c r="BK73" i="2"/>
  <c r="BK92" i="2"/>
  <c r="BK45" i="2"/>
  <c r="AQ31" i="2"/>
  <c r="AQ34" i="2"/>
  <c r="AQ77" i="2"/>
  <c r="AQ83" i="2"/>
  <c r="AQ95" i="2"/>
  <c r="AQ102" i="2"/>
  <c r="W57" i="2"/>
  <c r="W41" i="2"/>
  <c r="W82" i="2"/>
  <c r="W102" i="2"/>
  <c r="W76" i="2"/>
  <c r="W99" i="2"/>
  <c r="DG46" i="2"/>
  <c r="AQ21" i="2"/>
  <c r="BK28" i="2"/>
  <c r="CO21" i="2"/>
  <c r="CO35" i="2"/>
  <c r="CO51" i="2"/>
  <c r="CO56" i="2"/>
  <c r="CO76" i="2"/>
  <c r="CO70" i="2"/>
  <c r="CO89" i="2"/>
  <c r="CO100" i="2"/>
  <c r="BU44" i="2"/>
  <c r="BU20" i="2"/>
  <c r="BU42" i="2"/>
  <c r="BU68" i="2"/>
  <c r="BU83" i="2"/>
  <c r="BU95" i="2"/>
  <c r="BU102" i="2"/>
  <c r="BA17" i="2"/>
  <c r="BA33" i="2"/>
  <c r="BA52" i="2"/>
  <c r="BA42" i="2"/>
  <c r="BA70" i="2"/>
  <c r="BA104" i="2"/>
  <c r="BA86" i="2"/>
  <c r="BA45" i="2"/>
  <c r="AG9" i="2"/>
  <c r="AG77" i="2"/>
  <c r="AG57" i="2"/>
  <c r="AG68" i="2"/>
  <c r="AG71" i="2"/>
  <c r="AG90" i="2"/>
  <c r="AG46" i="2"/>
  <c r="M52" i="2"/>
  <c r="M20" i="2"/>
  <c r="M38" i="2"/>
  <c r="M51" i="2"/>
  <c r="M74" i="2"/>
  <c r="M29" i="2"/>
  <c r="M90" i="2"/>
  <c r="M46" i="2"/>
  <c r="DG34" i="2"/>
  <c r="CC18" i="2" s="1"/>
  <c r="CE18" i="2" s="1"/>
  <c r="AQ56" i="2"/>
  <c r="BK17" i="2"/>
  <c r="W14" i="2"/>
  <c r="W22" i="2"/>
  <c r="CE21" i="2"/>
  <c r="AQ12" i="2"/>
  <c r="CE34" i="2"/>
  <c r="CE61" i="2"/>
  <c r="CE105" i="2"/>
  <c r="CE28" i="2"/>
  <c r="CE72" i="2"/>
  <c r="CE40" i="2"/>
  <c r="CE69" i="2"/>
  <c r="BK55" i="2"/>
  <c r="BK36" i="2"/>
  <c r="BK79" i="2"/>
  <c r="BK74" i="2"/>
  <c r="BK93" i="2"/>
  <c r="BK43" i="2"/>
  <c r="AQ35" i="2"/>
  <c r="AQ60" i="2"/>
  <c r="AQ68" i="2"/>
  <c r="AQ84" i="2"/>
  <c r="AQ96" i="2"/>
  <c r="AQ103" i="2"/>
  <c r="W58" i="2"/>
  <c r="W31" i="2"/>
  <c r="W83" i="2"/>
  <c r="W104" i="2"/>
  <c r="W46" i="2"/>
  <c r="BK31" i="2"/>
  <c r="DG43" i="2"/>
  <c r="AG14" i="2"/>
  <c r="CO67" i="2"/>
  <c r="CO32" i="2"/>
  <c r="CO57" i="2"/>
  <c r="CO68" i="2"/>
  <c r="CO71" i="2"/>
  <c r="CO90" i="2"/>
  <c r="CO46" i="2"/>
  <c r="BU16" i="2"/>
  <c r="BU30" i="2"/>
  <c r="BU70" i="2"/>
  <c r="BU61" i="2"/>
  <c r="BU84" i="2"/>
  <c r="BU96" i="2"/>
  <c r="BU103" i="2"/>
  <c r="BA27" i="2"/>
  <c r="BA34" i="2"/>
  <c r="BA63" i="2"/>
  <c r="BA30" i="2"/>
  <c r="BA87" i="2"/>
  <c r="BA106" i="2"/>
  <c r="BA68" i="2"/>
  <c r="BA101" i="2"/>
  <c r="AG25" i="2"/>
  <c r="AG27" i="2"/>
  <c r="AG58" i="2"/>
  <c r="AG69" i="2"/>
  <c r="AG72" i="2"/>
  <c r="AG91" i="2"/>
  <c r="AG49" i="2"/>
  <c r="M57" i="2"/>
  <c r="M36" i="2"/>
  <c r="M47" i="2"/>
  <c r="M27" i="2"/>
  <c r="M75" i="2"/>
  <c r="M80" i="2"/>
  <c r="M91" i="2"/>
  <c r="M49" i="2"/>
  <c r="CE32" i="2"/>
  <c r="W21" i="2"/>
  <c r="CE15" i="2"/>
  <c r="CE26" i="2"/>
  <c r="CE45" i="2"/>
  <c r="CE88" i="2"/>
  <c r="CE24" i="2"/>
  <c r="CE73" i="2"/>
  <c r="CE100" i="2"/>
  <c r="CE78" i="2"/>
  <c r="BK77" i="2"/>
  <c r="BK52" i="2"/>
  <c r="BK63" i="2"/>
  <c r="BK65" i="2"/>
  <c r="BK94" i="2"/>
  <c r="BK101" i="2"/>
  <c r="AQ42" i="2"/>
  <c r="AQ33" i="2"/>
  <c r="AQ61" i="2"/>
  <c r="AQ85" i="2"/>
  <c r="AQ97" i="2"/>
  <c r="AQ104" i="2"/>
  <c r="W59" i="2"/>
  <c r="W35" i="2"/>
  <c r="W87" i="2"/>
  <c r="W106" i="2"/>
  <c r="W67" i="2"/>
  <c r="W45" i="2"/>
  <c r="CE39" i="2"/>
  <c r="DG44" i="2"/>
  <c r="DG41" i="2"/>
  <c r="BK20" i="2"/>
  <c r="BK41" i="2"/>
  <c r="M11" i="2"/>
  <c r="CO17" i="2"/>
  <c r="CO39" i="2"/>
  <c r="CO58" i="2"/>
  <c r="CO69" i="2"/>
  <c r="CO72" i="2"/>
  <c r="CO91" i="2"/>
  <c r="CO49" i="2"/>
  <c r="BU21" i="2"/>
  <c r="BU10" i="2"/>
  <c r="BU48" i="2"/>
  <c r="BU71" i="2"/>
  <c r="BU69" i="2"/>
  <c r="BU85" i="2"/>
  <c r="BU97" i="2"/>
  <c r="BU104" i="2"/>
  <c r="BA32" i="2"/>
  <c r="BA44" i="2"/>
  <c r="BA38" i="2"/>
  <c r="BA48" i="2"/>
  <c r="BA89" i="2"/>
  <c r="BA71" i="2"/>
  <c r="BA69" i="2"/>
  <c r="BA103" i="2"/>
  <c r="AG41" i="2"/>
  <c r="AG32" i="2"/>
  <c r="AG59" i="2"/>
  <c r="AG78" i="2"/>
  <c r="AG73" i="2"/>
  <c r="AG92" i="2"/>
  <c r="AG45" i="2"/>
  <c r="M59" i="2"/>
  <c r="M37" i="2"/>
  <c r="M32" i="2"/>
  <c r="M66" i="2"/>
  <c r="M64" i="2"/>
  <c r="M92" i="2"/>
  <c r="M45" i="2"/>
  <c r="U47" i="7" l="1"/>
  <c r="CL18" i="2"/>
  <c r="CO18" i="2" s="1"/>
  <c r="CY18" i="2"/>
  <c r="CM13" i="2"/>
  <c r="CO13" i="2" s="1"/>
  <c r="CY13" i="2"/>
  <c r="CL9" i="2"/>
  <c r="CO9" i="2" s="1"/>
  <c r="CY9" i="2"/>
  <c r="CM41" i="2"/>
  <c r="CO41" i="2" s="1"/>
  <c r="CY41" i="2"/>
  <c r="U33" i="7"/>
  <c r="U51" i="7"/>
  <c r="U64" i="7"/>
  <c r="U122" i="7"/>
  <c r="U46" i="7"/>
  <c r="U18" i="7"/>
  <c r="U15" i="7"/>
  <c r="U110" i="7"/>
  <c r="U75" i="7"/>
  <c r="U17" i="7"/>
  <c r="U120" i="7"/>
  <c r="U68" i="7"/>
  <c r="U70" i="7"/>
  <c r="U58" i="7"/>
  <c r="U16" i="7"/>
  <c r="U85" i="7"/>
  <c r="U117" i="7"/>
  <c r="U8" i="7"/>
  <c r="U123" i="7"/>
  <c r="DP29" i="7"/>
  <c r="DR29" i="7" s="1"/>
  <c r="U115" i="7"/>
  <c r="U14" i="7"/>
  <c r="U44" i="7"/>
  <c r="U62" i="7"/>
  <c r="U72" i="7"/>
  <c r="U42" i="7"/>
  <c r="U11" i="7"/>
  <c r="U60" i="7"/>
  <c r="U71" i="7"/>
  <c r="U69" i="7"/>
  <c r="U13" i="7"/>
  <c r="U43" i="7"/>
  <c r="U29" i="7"/>
  <c r="BM24" i="7"/>
  <c r="BM9" i="7"/>
  <c r="AI24" i="7"/>
  <c r="U24" i="7"/>
  <c r="U118" i="7"/>
  <c r="U74" i="7"/>
  <c r="U34" i="7"/>
  <c r="U78" i="7"/>
  <c r="U79" i="7"/>
  <c r="U121" i="7"/>
  <c r="U61" i="7"/>
  <c r="U45" i="7"/>
  <c r="U109" i="7"/>
  <c r="U114" i="7"/>
  <c r="U50" i="7"/>
  <c r="U80" i="7"/>
  <c r="U83" i="7"/>
  <c r="U19" i="7"/>
  <c r="U84" i="7"/>
  <c r="U41" i="7"/>
  <c r="U67" i="7"/>
  <c r="U39" i="7"/>
  <c r="U37" i="7"/>
  <c r="U26" i="7"/>
  <c r="U56" i="7"/>
  <c r="U21" i="7"/>
  <c r="U31" i="7"/>
  <c r="U27" i="7"/>
  <c r="U54" i="7"/>
  <c r="U108" i="7"/>
  <c r="U113" i="7"/>
  <c r="U30" i="7"/>
  <c r="U38" i="7"/>
  <c r="U76" i="7"/>
  <c r="U81" i="7"/>
  <c r="U73" i="7"/>
  <c r="U53" i="7"/>
  <c r="U87" i="7"/>
  <c r="U82" i="7"/>
  <c r="U36" i="7"/>
  <c r="U59" i="7"/>
  <c r="U119" i="7"/>
  <c r="U49" i="7"/>
  <c r="U55" i="7"/>
  <c r="U23" i="7"/>
  <c r="U65" i="7"/>
  <c r="U116" i="7"/>
  <c r="U40" i="7"/>
  <c r="U32" i="7"/>
  <c r="U112" i="7"/>
  <c r="U111" i="7"/>
  <c r="U25" i="7"/>
  <c r="U77" i="7"/>
  <c r="U63" i="7"/>
  <c r="U88" i="7"/>
  <c r="U86" i="7"/>
  <c r="U52" i="7"/>
  <c r="AD60" i="2"/>
  <c r="AG60" i="2" s="1"/>
  <c r="U60" i="2"/>
  <c r="W60" i="2" s="1"/>
  <c r="L60" i="2"/>
  <c r="M60" i="2" s="1"/>
  <c r="L13" i="2"/>
  <c r="M13" i="2" s="1"/>
  <c r="AD13" i="2"/>
  <c r="AG13" i="2" s="1"/>
  <c r="U13" i="2"/>
  <c r="W13" i="2" s="1"/>
  <c r="AD19" i="2"/>
  <c r="AG19" i="2" s="1"/>
  <c r="U19" i="2"/>
  <c r="W19" i="2" s="1"/>
  <c r="L19" i="2"/>
  <c r="M19" i="2" s="1"/>
  <c r="P20" i="7" l="1"/>
  <c r="U20" i="7" s="1"/>
  <c r="AC20" i="7"/>
  <c r="AI20" i="7" s="1"/>
  <c r="CY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  <author>Joris Dell</author>
  </authors>
  <commentList>
    <comment ref="BN2" authorId="0" shapeId="0" xr:uid="{6C4BBB6C-E5EB-4DD7-A959-9F410026454E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O2" authorId="0" shapeId="0" xr:uid="{7D16A0DD-A563-4457-94D9-239B2A8CFAF3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P2" authorId="0" shapeId="0" xr:uid="{74E75998-D648-4C8A-A3BC-C3DAA986C4D5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X2" authorId="0" shapeId="0" xr:uid="{F953AC21-BC72-46C5-84E1-7F508C909165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Y2" authorId="0" shapeId="0" xr:uid="{9A32BECD-F19B-4B07-A94E-76667DCA8785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Z2" authorId="0" shapeId="0" xr:uid="{F1FEA096-D1F1-4752-ADD9-A9F3588C600E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H2" authorId="0" shapeId="0" xr:uid="{10000AFF-230C-4497-868C-FFD572DD766B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I2" authorId="0" shapeId="0" xr:uid="{7F5D1598-B209-4C3A-B822-9EA4CCE5BC41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J2" authorId="0" shapeId="0" xr:uid="{31875AC6-2B33-407B-9E3F-29AD046D4591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R2" authorId="0" shapeId="0" xr:uid="{1324CC0A-5EA7-4528-BDD9-69E6F7EBDA2D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S2" authorId="0" shapeId="0" xr:uid="{FA7A85E6-3517-4A84-B12E-76C4E270466A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T2" authorId="0" shapeId="0" xr:uid="{C2C402BD-30E4-44AD-B8E5-802C487E5DBF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DB2" authorId="0" shapeId="0" xr:uid="{545BCBF2-6CC3-4928-8917-5706CA36F5D6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DC2" authorId="0" shapeId="0" xr:uid="{6A6C382F-3E86-44F9-A808-F47DCD2ADAA1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DD2" authorId="0" shapeId="0" xr:uid="{D5C36BB6-BCA8-4541-8029-6395AF210FDE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E8" authorId="0" shapeId="0" xr:uid="{ADC6DFD0-6CF4-44B0-9086-32BCBA662103}">
      <text>
        <r>
          <rPr>
            <sz val="10"/>
            <rFont val="Arial"/>
            <family val="2"/>
          </rPr>
          <t>HC 2100</t>
        </r>
      </text>
    </comment>
    <comment ref="G8" authorId="0" shapeId="0" xr:uid="{29B98E70-3249-43E8-A283-0CA7B7256F5A}">
      <text>
        <r>
          <rPr>
            <sz val="10"/>
            <rFont val="Arial"/>
            <family val="2"/>
          </rPr>
          <t>HC 1078</t>
        </r>
      </text>
    </comment>
    <comment ref="W8" authorId="0" shapeId="0" xr:uid="{3B42E00A-443F-495F-80AF-5B9D468B22D8}">
      <text>
        <r>
          <rPr>
            <sz val="10"/>
            <rFont val="Arial"/>
            <family val="2"/>
          </rPr>
          <t>HC 1078</t>
        </r>
      </text>
    </comment>
    <comment ref="CM8" authorId="0" shapeId="0" xr:uid="{2813B92A-178E-4B38-8E59-2A38BB183FE0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V8" authorId="0" shapeId="0" xr:uid="{51D67A0D-FD2E-495F-89D2-B3018F39DA1A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DE8" authorId="0" shapeId="0" xr:uid="{E6F304A6-4775-4ADB-B7DA-C80737026F53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DG8" authorId="1" shapeId="0" xr:uid="{DF7FC414-EC45-4053-B527-297E564C0278}">
      <text>
        <r>
          <rPr>
            <sz val="9"/>
            <color indexed="81"/>
            <rFont val="Tahoma"/>
            <family val="2"/>
          </rPr>
          <t xml:space="preserve">Papildomi taškai už WGC24
</t>
        </r>
      </text>
    </comment>
    <comment ref="T9" authorId="0" shapeId="0" xr:uid="{BFE2C440-30DD-44EC-B655-6ABFDBF27ACB}">
      <text>
        <r>
          <rPr>
            <sz val="10"/>
            <rFont val="Arial"/>
            <family val="2"/>
          </rPr>
          <t>Taškai už iš anktso deklaruotas FAI/IGC varžybas.</t>
        </r>
      </text>
    </comment>
    <comment ref="AG9" authorId="0" shapeId="0" xr:uid="{E0EFE8E2-6686-4820-80C6-4600F89D9EDF}">
      <text>
        <r>
          <rPr>
            <sz val="10"/>
            <rFont val="Arial"/>
            <family val="2"/>
          </rPr>
          <t>Taškai už iš anktso deklaruotas FAI/IGC varžybas.</t>
        </r>
      </text>
    </comment>
    <comment ref="AP9" authorId="0" shapeId="0" xr:uid="{156FC5CB-CA40-498A-93AB-6A1F64CE571E}">
      <text>
        <r>
          <rPr>
            <sz val="10"/>
            <rFont val="Arial"/>
            <family val="2"/>
          </rPr>
          <t>Taškai už iš anktso deklaruotas FAI/IGC varžybas.</t>
        </r>
      </text>
    </comment>
    <comment ref="AY9" authorId="0" shapeId="0" xr:uid="{C3B5D631-5E1D-4F18-A086-9EAAF7BC9544}">
      <text>
        <r>
          <rPr>
            <sz val="10"/>
            <rFont val="Arial"/>
            <family val="2"/>
          </rPr>
          <t>Papildomi reitingo taškai už
Ostrów Glide 2018 - Polish Nationals 15m
varžybas.
Gauta virš 860 reitinginių taškų (874).</t>
        </r>
      </text>
    </comment>
    <comment ref="BB9" authorId="0" shapeId="0" xr:uid="{EFE29707-5AFE-45F8-957E-304F0307CC20}">
      <text>
        <r>
          <rPr>
            <sz val="10"/>
            <rFont val="Arial"/>
            <family val="2"/>
          </rPr>
          <t>Taškai už iš anktso deklaruotas Ostrów Glide 2018 - Polish Nationals 15m varžybas.</t>
        </r>
      </text>
    </comment>
    <comment ref="BH9" authorId="0" shapeId="0" xr:uid="{4E92B3C4-7FD3-43EC-8F2B-5508114F1F6A}">
      <text>
        <r>
          <rPr>
            <sz val="10"/>
            <rFont val="Arial"/>
            <family val="2"/>
          </rPr>
          <t>Papildomi reitingo taškai už
Ostrów Glide 2018 - Polish Nationals 15m
varžybas.
Gauta virš 860 reitinginių taškų (874).</t>
        </r>
      </text>
    </comment>
    <comment ref="BI9" authorId="0" shapeId="0" xr:uid="{A5F1441B-C8DC-4736-9589-BDC9675FD07F}">
      <text>
        <r>
          <rPr>
            <sz val="10"/>
            <rFont val="Arial"/>
            <family val="2"/>
          </rPr>
          <t>Papildomi reitingo taškai už FCC Gliding LZPE varžybas</t>
        </r>
      </text>
    </comment>
    <comment ref="BK9" authorId="0" shapeId="0" xr:uid="{D099E171-9DF8-4D22-8B25-0B20E5BBC274}">
      <text>
        <r>
          <rPr>
            <sz val="10"/>
            <rFont val="Arial"/>
            <family val="2"/>
          </rPr>
          <t>Taškai už iš anktso deklaruotas Ostrów Glide 2018 - Polish Nationals 15m varžybas.</t>
        </r>
      </text>
    </comment>
    <comment ref="BS9" authorId="0" shapeId="0" xr:uid="{FC94C62B-05F1-411F-A33B-C8033701460D}">
      <text>
        <r>
          <rPr>
            <sz val="10"/>
            <rFont val="Arial"/>
            <family val="2"/>
          </rPr>
          <t>Papildomi reitingo taškai už Polish Nationals ir Sailplane Grand Prix, Chile varžybas.</t>
        </r>
      </text>
    </comment>
    <comment ref="BT9" authorId="0" shapeId="0" xr:uid="{4C3131D1-7C9D-4542-BC39-4ECE074C5D99}">
      <text>
        <r>
          <rPr>
            <sz val="10"/>
            <rFont val="Arial"/>
            <family val="2"/>
          </rPr>
          <t>Taškai už iš anktso deklaruotas Ostrów Glide 2018 - Polish Nationals 15m varžybas.</t>
        </r>
      </text>
    </comment>
    <comment ref="CB9" authorId="0" shapeId="0" xr:uid="{BD59FC90-3615-42F6-ADC7-FDCB49BE3F12}">
      <text>
        <r>
          <rPr>
            <sz val="10"/>
            <rFont val="Arial"/>
            <family val="2"/>
          </rPr>
          <t>Papildomi reitingo taškai už Polish Nationals ir Sailplane Grand Prix, Chile varžybas.</t>
        </r>
      </text>
    </comment>
    <comment ref="CK9" authorId="0" shapeId="0" xr:uid="{5093E460-B28F-40BB-B242-99FC97CEFEAC}">
      <text>
        <r>
          <rPr>
            <sz val="10"/>
            <rFont val="Arial"/>
            <family val="2"/>
          </rPr>
          <t>Papildomi reitingo taškai už Polish Nationals ir Sailplane Grand Prix, Chile varžybas.</t>
        </r>
      </text>
    </comment>
    <comment ref="CW9" authorId="0" shapeId="0" xr:uid="{0FC807EA-643C-47D2-A4F2-E5952F46945E}">
      <text>
        <r>
          <rPr>
            <sz val="10"/>
            <rFont val="Arial"/>
            <family val="2"/>
          </rPr>
          <t xml:space="preserve">Papildomi reitingo taškai už </t>
        </r>
        <r>
          <rPr>
            <sz val="10"/>
            <color rgb="FF000000"/>
            <rFont val="Arial"/>
            <family val="2"/>
            <charset val="1"/>
          </rPr>
          <t>Pribina Cup varžybas.</t>
        </r>
      </text>
    </comment>
    <comment ref="DF9" authorId="0" shapeId="0" xr:uid="{927D0E53-10B5-4209-8999-719450538628}">
      <text>
        <r>
          <rPr>
            <sz val="10"/>
            <rFont val="Arial"/>
            <family val="2"/>
          </rPr>
          <t xml:space="preserve">Papildomi reitingo taškai už </t>
        </r>
        <r>
          <rPr>
            <sz val="10"/>
            <color rgb="FF000000"/>
            <rFont val="Arial"/>
            <family val="2"/>
            <charset val="1"/>
          </rPr>
          <t>Pribina Cup varžybas.</t>
        </r>
      </text>
    </comment>
    <comment ref="DG9" authorId="1" shapeId="0" xr:uid="{4A974C35-0246-4829-B462-BC6DDE5A2B05}">
      <text>
        <r>
          <rPr>
            <b/>
            <sz val="9"/>
            <color indexed="81"/>
            <rFont val="Tahoma"/>
            <family val="2"/>
          </rPr>
          <t>Papildomi taškai už EGC24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J9" authorId="1" shapeId="0" xr:uid="{AD383A75-EE9C-4D7A-925D-8F39217E504F}">
      <text>
        <r>
          <rPr>
            <sz val="9"/>
            <color indexed="81"/>
            <rFont val="Tahoma"/>
            <family val="2"/>
          </rPr>
          <t>Reitingo taškai už iš anksto deklaruotas varžybas 2024 metais</t>
        </r>
      </text>
    </comment>
    <comment ref="BI11" authorId="0" shapeId="0" xr:uid="{674AF044-9A10-4505-916C-8F2F89CF5E8E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BR11" authorId="0" shapeId="0" xr:uid="{E2DCDFA2-4A00-43C1-815D-F203E9D48699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A11" authorId="0" shapeId="0" xr:uid="{FFEDCC83-288D-46CA-90C1-A2A8324A7E74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M11" authorId="0" shapeId="0" xr:uid="{C5F98E97-454B-4DCA-8B31-0D1F83046A20}">
      <text>
        <r>
          <rPr>
            <sz val="10"/>
            <rFont val="Arial"/>
            <family val="2"/>
          </rPr>
          <t>Papildomi reitingo taškai už Baltic Cup Pociunai ir 21</t>
        </r>
        <r>
          <rPr>
            <vertAlign val="superscript"/>
            <sz val="10"/>
            <color rgb="FF000000"/>
            <rFont val="Arial"/>
            <family val="2"/>
            <charset val="1"/>
          </rPr>
          <t>st</t>
        </r>
        <r>
          <rPr>
            <sz val="10"/>
            <color rgb="FF000000"/>
            <rFont val="Arial"/>
            <family val="2"/>
            <charset val="1"/>
          </rPr>
          <t xml:space="preserve"> FAI European Gliding Championships, Pociūnai varžybas.</t>
        </r>
      </text>
    </comment>
    <comment ref="CV11" authorId="0" shapeId="0" xr:uid="{9D94E6C0-1EE3-4B99-9AF4-D958F70B27D6}">
      <text>
        <r>
          <rPr>
            <sz val="10"/>
            <rFont val="Arial"/>
            <family val="2"/>
          </rPr>
          <t>Papildomi reitingo taškai už Baltic Cup Pociunai ir 21</t>
        </r>
        <r>
          <rPr>
            <vertAlign val="superscript"/>
            <sz val="10"/>
            <color rgb="FF000000"/>
            <rFont val="Arial"/>
            <family val="2"/>
            <charset val="1"/>
          </rPr>
          <t>st</t>
        </r>
        <r>
          <rPr>
            <sz val="10"/>
            <color rgb="FF000000"/>
            <rFont val="Arial"/>
            <family val="2"/>
            <charset val="1"/>
          </rPr>
          <t xml:space="preserve"> FAI European Gliding Championships, Pociūnai varžybas.</t>
        </r>
      </text>
    </comment>
    <comment ref="DE11" authorId="0" shapeId="0" xr:uid="{ECF29D32-3529-49DE-A291-833612522B42}">
      <text>
        <r>
          <rPr>
            <sz val="10"/>
            <rFont val="Arial"/>
            <family val="2"/>
          </rPr>
          <t>Papildomi reitingo taškai už Baltic Cup Pociunai ir 21</t>
        </r>
        <r>
          <rPr>
            <vertAlign val="superscript"/>
            <sz val="10"/>
            <color rgb="FF000000"/>
            <rFont val="Arial"/>
            <family val="2"/>
            <charset val="1"/>
          </rPr>
          <t>st</t>
        </r>
        <r>
          <rPr>
            <sz val="10"/>
            <color rgb="FF000000"/>
            <rFont val="Arial"/>
            <family val="2"/>
            <charset val="1"/>
          </rPr>
          <t xml:space="preserve"> FAI European Gliding Championships, Pociūnai varžybas.</t>
        </r>
      </text>
    </comment>
    <comment ref="BI12" authorId="0" shapeId="0" xr:uid="{AF5FAC5E-EBA5-4BF6-9193-68665B0B38F8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BR12" authorId="0" shapeId="0" xr:uid="{243171BA-41B2-44E5-BEC9-4487E241FF50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A12" authorId="0" shapeId="0" xr:uid="{9F2524BB-3965-4B8A-BAE0-D00249A75112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C12" authorId="0" shapeId="0" xr:uid="{FB1618D2-41B0-4C3B-A452-64D9BD8C63AC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L12" authorId="0" shapeId="0" xr:uid="{AFFDB8DF-BBBB-436D-83C0-750A66483E0D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U12" authorId="0" shapeId="0" xr:uid="{5631E786-278A-4194-BC93-C32613A0A8D0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DR12" authorId="0" shapeId="0" xr:uid="{2D9C9EED-7F20-4B96-A5CC-2398323AB37D}">
      <text>
        <r>
          <rPr>
            <sz val="10"/>
            <rFont val="Arial"/>
            <family val="2"/>
          </rPr>
          <t xml:space="preserve">973.3 apribotas iki 960 del varzybu cat2 
</t>
        </r>
      </text>
    </comment>
    <comment ref="AY13" authorId="0" shapeId="0" xr:uid="{CC09AC20-39C8-4393-9BC2-40989BC2FBAA}">
      <text>
        <r>
          <rPr>
            <sz val="10"/>
            <rFont val="Arial"/>
            <family val="2"/>
          </rPr>
          <t xml:space="preserve">Papildomi reitingo taškai už
World Gliding Championships, 18m, Hosin, Czech republic varžybas
</t>
        </r>
      </text>
    </comment>
    <comment ref="BH13" authorId="0" shapeId="0" xr:uid="{F726E273-08EA-49B6-8323-780F439C37DC}">
      <text>
        <r>
          <rPr>
            <sz val="10"/>
            <rFont val="Arial"/>
            <family val="2"/>
          </rPr>
          <t>Papildomi reitingo taškai už
World Gliding Championships, 18m, Hosin, Czech republic varžybas</t>
        </r>
      </text>
    </comment>
    <comment ref="BQ13" authorId="0" shapeId="0" xr:uid="{D78937F9-CDEF-43ED-83FA-89DD53CDBA7B}">
      <text>
        <r>
          <rPr>
            <sz val="10"/>
            <rFont val="Arial"/>
            <family val="2"/>
          </rPr>
          <t>Papildomi reitingo taškai už
World Gliding Championships, 18m, Hosin, Czech republic varžybas</t>
        </r>
      </text>
    </comment>
    <comment ref="CM14" authorId="0" shapeId="0" xr:uid="{EB780E2B-B8A6-4BFB-8EF4-45F063289327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V14" authorId="0" shapeId="0" xr:uid="{07BCD6E4-0868-463C-8202-B28180785260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W14" authorId="0" shapeId="0" xr:uid="{58444207-DEDD-491A-843B-EDC775397F47}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>varžybas.</t>
        </r>
      </text>
    </comment>
    <comment ref="DE14" authorId="0" shapeId="0" xr:uid="{6E30DDE1-74D3-4492-A8C5-B36E834F62A3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DF14" authorId="0" shapeId="0" xr:uid="{725B7042-1191-4E47-9129-560EF095FA2D}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>varžybas.</t>
        </r>
      </text>
    </comment>
    <comment ref="DP14" authorId="0" shapeId="0" xr:uid="{E0AAED3D-4A1F-45E9-9006-4935E453CF82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R14" authorId="0" shapeId="0" xr:uid="{6CB3B80C-67C6-42DA-A744-505A17DA2287}">
      <text>
        <r>
          <rPr>
            <sz val="10"/>
            <rFont val="Arial"/>
            <family val="2"/>
          </rPr>
          <t xml:space="preserve">973.3 apribotas iki 960 del varzybu cat2 
</t>
        </r>
      </text>
    </comment>
    <comment ref="AO15" authorId="0" shapeId="0" xr:uid="{7A628C13-88A8-47D5-B596-0D3E426472E5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AX15" authorId="0" shapeId="0" xr:uid="{DA599E2A-0C97-4DAE-B8FD-C9F0F98A8A84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BG15" authorId="0" shapeId="0" xr:uid="{3FDD8A7F-C355-4E93-8652-371AE843655E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BI15" authorId="0" shapeId="0" xr:uid="{4576802F-23C6-4573-97E4-AA8724B6F1E8}">
      <text>
        <r>
          <rPr>
            <sz val="10"/>
            <rFont val="Arial"/>
            <family val="2"/>
          </rPr>
          <t>Papildomi reitingo taškai už FAI European Gliding Championship, Prievidza varžybas</t>
        </r>
      </text>
    </comment>
    <comment ref="BV15" authorId="0" shapeId="0" xr:uid="{92DD2B43-A840-4CCE-941E-EB32BA9026F2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E15" authorId="0" shapeId="0" xr:uid="{A7C311EF-0974-4D66-8CB0-A338501B1521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F15" authorId="0" shapeId="0" xr:uid="{46DF42F2-F210-4749-B33D-17EB7798E33F}">
      <text>
        <r>
          <rPr>
            <sz val="10"/>
            <rFont val="Arial"/>
            <family val="2"/>
          </rPr>
          <t>Taškai už iš anksto deklaruotas varžybas Vic State Comps - Open / 18m</t>
        </r>
        <r>
          <rPr>
            <sz val="9"/>
            <color rgb="FF000000"/>
            <rFont val="Tahoma"/>
            <family val="2"/>
            <charset val="1"/>
          </rPr>
          <t>.</t>
        </r>
      </text>
    </comment>
    <comment ref="CM15" authorId="0" shapeId="0" xr:uid="{78EAF515-D643-4488-BF65-7D2459418E0C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N15" authorId="0" shapeId="0" xr:uid="{FA33E0A8-0276-4A34-8E09-F7B604532D7F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O15" authorId="0" shapeId="0" xr:uid="{1D1F4FC3-E3A0-4718-9D3E-2BE503403055}">
      <text>
        <r>
          <rPr>
            <sz val="10"/>
            <rFont val="Arial"/>
            <family val="2"/>
          </rPr>
          <t>Taškai už iš anksto deklaruotas varžybas Vic State Comps - Open / 18m</t>
        </r>
        <r>
          <rPr>
            <sz val="9"/>
            <color rgb="FF000000"/>
            <rFont val="Tahoma"/>
            <family val="2"/>
            <charset val="1"/>
          </rPr>
          <t>.</t>
        </r>
      </text>
    </comment>
    <comment ref="CV15" authorId="0" shapeId="0" xr:uid="{BEE510CE-16C3-4268-86C0-D9A9ECCEF494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X15" authorId="0" shapeId="0" xr:uid="{939C04E0-FE7B-4FAF-B17B-79EAD48D6B85}">
      <text>
        <r>
          <rPr>
            <sz val="10"/>
            <rFont val="Arial"/>
            <family val="2"/>
          </rPr>
          <t>Taškai už iš anksto deklaruotas varžybas Vic State Comps - Open / 18m</t>
        </r>
        <r>
          <rPr>
            <sz val="9"/>
            <color rgb="FF000000"/>
            <rFont val="Tahoma"/>
            <family val="2"/>
            <charset val="1"/>
          </rPr>
          <t>.</t>
        </r>
      </text>
    </comment>
    <comment ref="DE15" authorId="0" shapeId="0" xr:uid="{5ABB32C9-E2FC-431C-A582-AD7486B1AF25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DP15" authorId="0" shapeId="0" xr:uid="{D073E2E4-BC18-4209-85E0-633A1AEE6EBE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BI16" authorId="0" shapeId="0" xr:uid="{6B7E4544-F660-40AE-B6D7-6DB24B013158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DP16" authorId="0" shapeId="0" xr:uid="{84CED2C8-2BA0-4068-A8A7-4388C41C7033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17" authorId="0" shapeId="0" xr:uid="{5A2253EA-FE2C-421F-8A65-90CC3DEAF92A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18" authorId="0" shapeId="0" xr:uid="{F0CBE039-D894-477B-AFE2-C3FC636E54F4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19" authorId="0" shapeId="0" xr:uid="{F2BE7A79-9B30-493F-A111-5A7914E78086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AE21" authorId="0" shapeId="0" xr:uid="{22B556F6-3F01-4942-9EBA-2DC6895F3E24}">
      <text>
        <r>
          <rPr>
            <sz val="10"/>
            <rFont val="Arial"/>
            <family val="2"/>
          </rPr>
          <t xml:space="preserve">Papildomi reitingo taškai už "34th FAI WORLD GLIDING CHAMPIONSHIPS" varžybas
</t>
        </r>
      </text>
    </comment>
    <comment ref="AN21" authorId="0" shapeId="0" xr:uid="{EBEB6634-E87F-46B7-BA21-0C3A48E7807B}">
      <text>
        <r>
          <rPr>
            <sz val="10"/>
            <rFont val="Arial"/>
            <family val="2"/>
          </rPr>
          <t xml:space="preserve">Papildomi reitingo taškai už "34th FAI WORLD GLIDING CHAMPIONSHIPS" varžybas
</t>
        </r>
      </text>
    </comment>
    <comment ref="AW21" authorId="0" shapeId="0" xr:uid="{9F6E34FC-E479-4B6A-9DF1-399C1AC78125}">
      <text>
        <r>
          <rPr>
            <sz val="10"/>
            <rFont val="Arial"/>
            <family val="2"/>
          </rPr>
          <t xml:space="preserve">Papildomi reitingo taškai už "34th FAI WORLD GLIDING CHAMPIONSHIPS" varžybas
</t>
        </r>
      </text>
    </comment>
    <comment ref="CM22" authorId="0" shapeId="0" xr:uid="{7AEF7823-E4F8-44B1-99DD-50BAE6D21185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V22" authorId="0" shapeId="0" xr:uid="{94E1E043-DA88-49FC-A957-56971194B8E7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DE22" authorId="0" shapeId="0" xr:uid="{78121A51-2682-45DE-8BAD-D3FB7E8F980A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Q24" authorId="0" shapeId="0" xr:uid="{858F0945-2C5F-4275-BD18-3D4A13D73C40}">
      <text>
        <r>
          <rPr>
            <sz val="10"/>
            <rFont val="Arial"/>
            <family val="2"/>
          </rPr>
          <t>Papildomi metinio reitingo taškai už EGC ir FCC varžybas.</t>
        </r>
      </text>
    </comment>
    <comment ref="AD24" authorId="0" shapeId="0" xr:uid="{9C7C7523-3BBC-4266-8F70-81AD1E6F78C5}">
      <text>
        <r>
          <rPr>
            <sz val="10"/>
            <rFont val="Arial"/>
            <family val="2"/>
          </rPr>
          <t>Papildomi metinio reitingo taškai už EGC ir FCC varžybas.</t>
        </r>
      </text>
    </comment>
    <comment ref="AE24" authorId="0" shapeId="0" xr:uid="{87628B80-02DB-46B3-8568-CB98D41F3BE3}">
      <text>
        <r>
          <rPr>
            <sz val="10"/>
            <rFont val="Arial"/>
            <family val="2"/>
          </rPr>
          <t xml:space="preserve">Papildomi reitingo taškai už "Coppa Internazionale del Mediterraneo" ir "FAI Sailplane Grand Prix, Chile" varžybas
</t>
        </r>
      </text>
    </comment>
    <comment ref="AM24" authorId="0" shapeId="0" xr:uid="{E8CA48FC-3156-4516-90C0-9F634EE5BCED}">
      <text>
        <r>
          <rPr>
            <sz val="10"/>
            <rFont val="Arial"/>
            <family val="2"/>
          </rPr>
          <t>Papildomi metinio reitingo taškai už EGC ir FCC varžybas.</t>
        </r>
      </text>
    </comment>
    <comment ref="AN24" authorId="0" shapeId="0" xr:uid="{C0616108-FA65-4299-BFC1-C7247F7494CE}">
      <text>
        <r>
          <rPr>
            <sz val="10"/>
            <rFont val="Arial"/>
            <family val="2"/>
          </rPr>
          <t xml:space="preserve">Papildomi reitingo taškai už "Coppa Internazionale del Mediterraneo" ir "FAI Sailplane Grand Prix, Chile" varžybas
</t>
        </r>
      </text>
    </comment>
    <comment ref="AO24" authorId="0" shapeId="0" xr:uid="{D073B9C2-6775-450B-8BB1-5622BBA0D1CB}">
      <text>
        <r>
          <rPr>
            <sz val="10"/>
            <rFont val="Arial"/>
            <family val="2"/>
          </rPr>
          <t xml:space="preserve">Papildomi reitingo taškai už
34th FAI World Gliding Championships, Benalla, Australia
varžybas
</t>
        </r>
      </text>
    </comment>
    <comment ref="AW24" authorId="0" shapeId="0" xr:uid="{62C4CFCE-706D-4739-AACD-9CA415E942E0}">
      <text>
        <r>
          <rPr>
            <sz val="10"/>
            <rFont val="Arial"/>
            <family val="2"/>
          </rPr>
          <t xml:space="preserve">Papildomi reitingo taškai už "Coppa Internazionale del Mediterraneo" ir "FAI Sailplane Grand Prix, Chile" varžybas
</t>
        </r>
      </text>
    </comment>
    <comment ref="AX24" authorId="0" shapeId="0" xr:uid="{71A24FE7-6F55-435F-964E-19DEFB15C1C1}">
      <text>
        <r>
          <rPr>
            <sz val="10"/>
            <rFont val="Arial"/>
            <family val="2"/>
          </rPr>
          <t xml:space="preserve">Papildomi reitingo taškai už
34th FAI World Gliding Championships, Benalla, Australia ir FCC Gliding
varžybas
</t>
        </r>
      </text>
    </comment>
    <comment ref="AY24" authorId="0" shapeId="0" xr:uid="{0CE66B9A-DAB2-4EF2-825E-F7631AB90965}">
      <text>
        <r>
          <rPr>
            <sz val="10"/>
            <rFont val="Arial"/>
            <family val="2"/>
          </rPr>
          <t>Papildomi reitingo taškai už
FAI Sailplane Grand Prix
varžybas.</t>
        </r>
      </text>
    </comment>
    <comment ref="BG24" authorId="0" shapeId="0" xr:uid="{509515AE-8BB1-40CE-B1FD-BABD0DA400ED}">
      <text>
        <r>
          <rPr>
            <sz val="10"/>
            <rFont val="Arial"/>
            <family val="2"/>
          </rPr>
          <t xml:space="preserve">Papildomi reitingo taškai už
34th FAI World Gliding Championships, Benalla, Australia ir FCC Gliding
varžybas
</t>
        </r>
      </text>
    </comment>
    <comment ref="BH24" authorId="0" shapeId="0" xr:uid="{873F5F45-6F33-4087-AD00-FF604274E957}">
      <text>
        <r>
          <rPr>
            <sz val="10"/>
            <rFont val="Arial"/>
            <family val="2"/>
          </rPr>
          <t>Papildomi reitingo taškai už
FAI Sailplane Grand Prix
varžybas.</t>
        </r>
      </text>
    </comment>
    <comment ref="BI24" authorId="0" shapeId="0" xr:uid="{98447A88-5656-4BD9-BE86-BFC0344546A3}">
      <text>
        <r>
          <rPr>
            <sz val="10"/>
            <rFont val="Arial"/>
            <family val="2"/>
          </rPr>
          <t>Papildomi reitingo taškai už Copa Pirineos LA CERDANYA ir FCC Gliding LZPE varžybas.</t>
        </r>
      </text>
    </comment>
    <comment ref="BQ24" authorId="0" shapeId="0" xr:uid="{E8788083-C82D-4CCE-98B8-CC48F7258D05}">
      <text>
        <r>
          <rPr>
            <sz val="10"/>
            <rFont val="Arial"/>
            <family val="2"/>
          </rPr>
          <t>Papildomi reitingo taškai už
FAI Sailplane Grand Prix
varžybas.</t>
        </r>
      </text>
    </comment>
    <comment ref="BR24" authorId="0" shapeId="0" xr:uid="{A4C5FC34-99F6-4B77-B721-34202E4AB1A1}">
      <text>
        <r>
          <rPr>
            <sz val="10"/>
            <rFont val="Arial"/>
            <family val="2"/>
          </rPr>
          <t>Papildomi reitingo taškai už Copa Pirineos LA CERDANYA ir FCC Gliding LZPE varžybas.</t>
        </r>
      </text>
    </comment>
    <comment ref="BS24" authorId="0" shapeId="0" xr:uid="{26015DBA-CBA0-4BF5-A498-AACE7BC7C885}">
      <text>
        <r>
          <rPr>
            <sz val="10"/>
            <rFont val="Arial"/>
            <family val="2"/>
          </rPr>
          <t>Papildomi reitingo taškai už Polish Nationals ir Celje Cup 2020 &amp; Slovenian national gliding championships varžybas.</t>
        </r>
      </text>
    </comment>
    <comment ref="CA24" authorId="0" shapeId="0" xr:uid="{18971E1C-6182-464D-BF34-B153A6522C0E}">
      <text>
        <r>
          <rPr>
            <sz val="10"/>
            <rFont val="Arial"/>
            <family val="2"/>
          </rPr>
          <t>Papildomi reitingo taškai už Copa Pirineos LA CERDANYA ir FCC Gliding LZPE varžybas.</t>
        </r>
      </text>
    </comment>
    <comment ref="CB24" authorId="0" shapeId="0" xr:uid="{108F4AB1-9914-4E37-8834-1B716BE54908}">
      <text>
        <r>
          <rPr>
            <sz val="10"/>
            <rFont val="Arial"/>
            <family val="2"/>
          </rPr>
          <t>Papildomi reitingo taškai už Polish Nationals ir Celje Cup 2020 &amp; Slovenian national gliding championships varžybas.</t>
        </r>
      </text>
    </comment>
    <comment ref="CK24" authorId="0" shapeId="0" xr:uid="{32E84BE3-AFFF-45D7-844B-4356BD3669A9}">
      <text>
        <r>
          <rPr>
            <sz val="10"/>
            <rFont val="Arial"/>
            <family val="2"/>
          </rPr>
          <t>Papildomi reitingo taškai už Polish Nationals ir Celje Cup 2020 &amp; Slovenian national gliding championships varžybas.</t>
        </r>
      </text>
    </comment>
    <comment ref="CM24" authorId="0" shapeId="0" xr:uid="{34A3FA8E-0314-4FAD-9963-2AD53D89A85D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V24" authorId="0" shapeId="0" xr:uid="{ECD1CCAA-E162-4E10-A28E-E4EE8F270557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W24" authorId="0" shapeId="0" xr:uid="{F22B4FA0-AFA8-4FB1-8A90-6E82DF9E3E3D}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>varžybas.</t>
        </r>
      </text>
    </comment>
    <comment ref="DE24" authorId="0" shapeId="0" xr:uid="{D161B54F-C781-4C26-B8AA-FB7B97B08B23}">
      <text>
        <r>
          <rPr>
            <sz val="10"/>
            <rFont val="Arial"/>
            <family val="2"/>
          </rPr>
          <t>Papildomi reitingo taškai už FCC  varžybas.</t>
        </r>
      </text>
    </comment>
    <comment ref="DF24" authorId="0" shapeId="0" xr:uid="{1889A35B-B8DA-4BFF-AEB7-6D36AC2A573F}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>varžybas.</t>
        </r>
      </text>
    </comment>
    <comment ref="BL25" authorId="0" shapeId="0" xr:uid="{0881D6C8-5960-4F5D-9310-1CFD319CA8AB}">
      <text>
        <r>
          <rPr>
            <sz val="10"/>
            <rFont val="Arial"/>
            <family val="2"/>
          </rPr>
          <t>Taškai už iš anktso deklaruotas FCC Gliding LZPE varžybas.</t>
        </r>
      </text>
    </comment>
    <comment ref="BU25" authorId="0" shapeId="0" xr:uid="{11A7CABE-7A77-45B2-9A4E-BAAB7EDE8710}">
      <text>
        <r>
          <rPr>
            <sz val="10"/>
            <rFont val="Arial"/>
            <family val="2"/>
          </rPr>
          <t>Taškai už iš anktso deklaruotas FCC Gliding LZPE varžybas.</t>
        </r>
      </text>
    </comment>
    <comment ref="CD25" authorId="0" shapeId="0" xr:uid="{9638DE1D-506E-4E77-B876-666D63AAF251}">
      <text>
        <r>
          <rPr>
            <sz val="10"/>
            <rFont val="Arial"/>
            <family val="2"/>
          </rPr>
          <t>Taškai už iš anktso deklaruotas FCC Gliding LZPE varžybas.</t>
        </r>
      </text>
    </comment>
    <comment ref="BI28" authorId="0" shapeId="0" xr:uid="{DB4BC120-DB10-44EC-BDC4-968D578DA28E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BV29" authorId="0" shapeId="0" xr:uid="{A345106F-52D3-41AE-9BAA-A037AB4F8728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E29" authorId="0" shapeId="0" xr:uid="{A2E93B6D-0443-4D78-8912-977EC562CA16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N29" authorId="0" shapeId="0" xr:uid="{7CE6FFC8-02D6-45EF-94DB-E8654348762F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X29" authorId="0" shapeId="0" xr:uid="{EBC3C740-B432-448A-B42F-C2195BC070DC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BI33" authorId="0" shapeId="0" xr:uid="{4C150299-A276-4E84-9448-32C716059294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M33" authorId="0" shapeId="0" xr:uid="{D8642A90-D9CB-46DE-B848-208C7B7CA7CF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V33" authorId="0" shapeId="0" xr:uid="{4847CB2F-AE00-42DA-92B6-576C75F2DD64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DE33" authorId="0" shapeId="0" xr:uid="{A39DC1DC-0DAE-4915-831E-78E94E374186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M38" authorId="0" shapeId="0" xr:uid="{152B1934-7AD2-465A-8A35-BE1CBB18B26E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V38" authorId="0" shapeId="0" xr:uid="{AAD4E2BD-3F70-4127-A31B-EAE9E9592ED2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DE38" authorId="0" shapeId="0" xr:uid="{687B6EBA-226B-4943-89BF-283263F2B517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AO44" authorId="0" shapeId="0" xr:uid="{FF5A1A34-C0D8-4072-A6A5-E013F4E7C78B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AX44" authorId="0" shapeId="0" xr:uid="{563ADBE7-EB46-43A6-B777-C1F4AE61F106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BG44" authorId="0" shapeId="0" xr:uid="{B15DE52C-2912-4059-982D-8FE67208C808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BI48" authorId="0" shapeId="0" xr:uid="{5411EB26-89ED-4D85-A5BD-F914947B8AB6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DP53" authorId="0" shapeId="0" xr:uid="{4BF9B8D8-99A0-4DAB-B519-7090A6F95B59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54" authorId="0" shapeId="0" xr:uid="{D7C0F63A-1C04-456F-B541-56D9F6B8FB23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55" authorId="0" shapeId="0" xr:uid="{8027A5D0-4835-4B46-8E87-892650F149A2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56" authorId="0" shapeId="0" xr:uid="{74FF1009-4199-4C98-86FC-460E2482B46E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57" authorId="0" shapeId="0" xr:uid="{12657482-0F7F-44CB-A76E-9E87C8DB0611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60" authorId="0" shapeId="0" xr:uid="{BAA9DDDB-8E0B-4FB4-8789-4BEE32FB17B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61" authorId="0" shapeId="0" xr:uid="{5F7F94EC-F027-4819-B9B5-EA7A24199684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62" authorId="0" shapeId="0" xr:uid="{DF0C78D8-BBBF-494C-B4CB-39C384E79C2D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63" authorId="0" shapeId="0" xr:uid="{635ACB1D-1F12-4A07-90D4-FC11FD8BE7FE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64" authorId="0" shapeId="0" xr:uid="{E98554A1-43B2-490C-A1B9-044E0B847C84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65" authorId="0" shapeId="0" xr:uid="{554CB055-0FE4-4FAE-B6FD-69388199FCB8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66" authorId="0" shapeId="0" xr:uid="{190B1D28-6CE4-4B51-815C-0EA5306E3431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67" authorId="0" shapeId="0" xr:uid="{51F677D8-0FF2-44B3-9DAB-47424D036957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68" authorId="0" shapeId="0" xr:uid="{F6C94B62-25AE-4A8F-B0AD-5924CFA50D7F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78" authorId="0" shapeId="0" xr:uid="{CFEA94B4-D62B-4494-93FF-CABAD63CEDE9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  <author>Joris Dell</author>
  </authors>
  <commentList>
    <comment ref="BB2" authorId="0" shapeId="0" xr:uid="{00000000-0006-0000-0100-00002F00000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BC2" authorId="0" shapeId="0" xr:uid="{00000000-0006-0000-0100-00003000000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BD2" authorId="0" shapeId="0" xr:uid="{00000000-0006-0000-0100-000031000000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L2" authorId="0" shapeId="0" xr:uid="{00000000-0006-0000-0100-00003B00000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BM2" authorId="0" shapeId="0" xr:uid="{00000000-0006-0000-0100-00003C000000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N2" authorId="0" shapeId="0" xr:uid="{00000000-0006-0000-0100-00003E00000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BV2" authorId="0" shapeId="0" xr:uid="{00000000-0006-0000-0100-000046000000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W2" authorId="0" shapeId="0" xr:uid="{00000000-0006-0000-0100-00004800000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BX2" authorId="0" shapeId="0" xr:uid="{00000000-0006-0000-0100-00004900000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F2" authorId="0" shapeId="0" xr:uid="{00000000-0006-0000-0100-00005200000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G2" authorId="0" shapeId="0" xr:uid="{00000000-0006-0000-0100-00005300000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H2" authorId="0" shapeId="0" xr:uid="{00000000-0006-0000-0100-00005400000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P2" authorId="0" shapeId="0" xr:uid="{DABA61A3-E001-4350-9052-10EA7CE3884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Q2" authorId="0" shapeId="0" xr:uid="{EE82B4FF-FF13-4316-A07B-A4C00796AAB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P3" authorId="1" shapeId="0" xr:uid="{85BFFBE6-9469-4E57-8198-0ADFE5BE6910}">
      <text>
        <r>
          <rPr>
            <b/>
            <sz val="9"/>
            <color indexed="81"/>
            <rFont val="Tahoma"/>
            <family val="2"/>
          </rPr>
          <t>Dalyviu skaicius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P4" authorId="1" shapeId="0" xr:uid="{662A9AE0-27A3-4995-BFA8-1871D7608C9F}">
      <text>
        <r>
          <rPr>
            <b/>
            <sz val="9"/>
            <color indexed="81"/>
            <rFont val="Tahoma"/>
            <family val="2"/>
          </rPr>
          <t>Joris Dell:</t>
        </r>
        <r>
          <rPr>
            <sz val="9"/>
            <color indexed="81"/>
            <rFont val="Tahoma"/>
            <family val="2"/>
          </rPr>
          <t xml:space="preserve">
Pratimu skaicius</t>
        </r>
      </text>
    </comment>
    <comment ref="CN8" authorId="0" shapeId="0" xr:uid="{00000000-0006-0000-0100-00005E000000}">
      <text>
        <r>
          <rPr>
            <sz val="10"/>
            <rFont val="Arial"/>
            <family val="2"/>
          </rPr>
          <t xml:space="preserve">Taškai už </t>
        </r>
        <r>
          <rPr>
            <sz val="10"/>
            <color rgb="FF000000"/>
            <rFont val="Arial"/>
            <family val="2"/>
            <charset val="1"/>
          </rPr>
          <t>European Gliding Championships Leszno varžybas, kurios persidengia su nacionaliniu čempionatu.</t>
        </r>
      </text>
    </comment>
    <comment ref="CW8" authorId="1" shapeId="0" xr:uid="{9797E76E-3B1F-43D4-9999-D45AEE5FF358}">
      <text>
        <r>
          <rPr>
            <b/>
            <sz val="9"/>
            <color indexed="81"/>
            <rFont val="Tahoma"/>
            <family val="2"/>
          </rPr>
          <t>Taskai uz varzybas. Persidengiancias su LT cempionatu</t>
        </r>
      </text>
    </comment>
    <comment ref="AM9" authorId="0" shapeId="0" xr:uid="{00000000-0006-0000-0100-00001B000000}">
      <text>
        <r>
          <rPr>
            <sz val="10"/>
            <rFont val="Arial"/>
            <family val="2"/>
          </rPr>
          <t>Papildomi reitingo taškai už "FCC Gliding" varžybas</t>
        </r>
      </text>
    </comment>
    <comment ref="AV9" authorId="0" shapeId="0" xr:uid="{00000000-0006-0000-0100-000024000000}">
      <text>
        <r>
          <rPr>
            <sz val="10"/>
            <rFont val="Arial"/>
            <family val="2"/>
          </rPr>
          <t>Papildomi reitingo taškai už "FCC Gliding" varžybas</t>
        </r>
      </text>
    </comment>
    <comment ref="BT9" authorId="0" shapeId="0" xr:uid="{00000000-0006-0000-0100-000043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C9" authorId="0" shapeId="0" xr:uid="{00000000-0006-0000-0100-00004B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D9" authorId="0" shapeId="0" xr:uid="{00000000-0006-0000-0100-00004E000000}">
      <text>
        <r>
          <rPr>
            <sz val="10"/>
            <rFont val="Arial"/>
            <family val="2"/>
          </rPr>
          <t>Taškai už iš anksto deklaruotas FAI World Gliding Championships 13.5m varžybos</t>
        </r>
      </text>
    </comment>
    <comment ref="CL9" authorId="0" shapeId="0" xr:uid="{00000000-0006-0000-0100-000057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M9" authorId="0" shapeId="0" xr:uid="{00000000-0006-0000-0100-00005A000000}">
      <text>
        <r>
          <rPr>
            <sz val="10"/>
            <rFont val="Arial"/>
            <family val="2"/>
          </rPr>
          <t>Taškai už iš anksto deklaruotas FAI World Gliding Championships 13.5m varžybos</t>
        </r>
      </text>
    </comment>
    <comment ref="CV9" authorId="0" shapeId="0" xr:uid="{668E78E6-90B1-4D1E-8EE1-3D6C35B78680}">
      <text>
        <r>
          <rPr>
            <sz val="10"/>
            <rFont val="Arial"/>
            <family val="2"/>
          </rPr>
          <t>Taškai už iš anksto deklaruotas varžybas</t>
        </r>
      </text>
    </comment>
    <comment ref="AM11" authorId="0" shapeId="0" xr:uid="{00000000-0006-0000-0100-00001C000000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AP11" authorId="0" shapeId="0" xr:uid="{00000000-0006-0000-0100-000020000000}">
      <text>
        <r>
          <rPr>
            <sz val="10"/>
            <rFont val="Arial"/>
            <family val="2"/>
          </rPr>
          <t>Taškai už iš anksto deklaruotas "World Gliding Championships" varžybas</t>
        </r>
      </text>
    </comment>
    <comment ref="AV11" authorId="0" shapeId="0" xr:uid="{00000000-0006-0000-0100-000025000000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AY11" authorId="0" shapeId="0" xr:uid="{00000000-0006-0000-0100-000028000000}">
      <text>
        <r>
          <rPr>
            <sz val="10"/>
            <rFont val="Arial"/>
            <family val="2"/>
          </rPr>
          <t>Taškai už iš anksto deklaruotas "World Gliding Championships" varžybas</t>
        </r>
      </text>
    </comment>
    <comment ref="BE11" authorId="0" shapeId="0" xr:uid="{00000000-0006-0000-0100-000034000000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BH11" authorId="0" shapeId="0" xr:uid="{00000000-0006-0000-0100-000035000000}">
      <text>
        <r>
          <rPr>
            <sz val="10"/>
            <rFont val="Arial"/>
            <family val="2"/>
          </rPr>
          <t>Taškai už iš anksto deklaruotas "World Gliding Championships" varžybas</t>
        </r>
      </text>
    </comment>
    <comment ref="BT11" authorId="0" shapeId="0" xr:uid="{00000000-0006-0000-0100-000044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C11" authorId="0" shapeId="0" xr:uid="{00000000-0006-0000-0100-00004C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L11" authorId="0" shapeId="0" xr:uid="{00000000-0006-0000-0100-000058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M12" authorId="0" shapeId="0" xr:uid="{00000000-0006-0000-0100-00001A000000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AV12" authorId="0" shapeId="0" xr:uid="{00000000-0006-0000-0100-000023000000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AZ12" authorId="0" shapeId="0" xr:uid="{00000000-0006-0000-0100-00002B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E12" authorId="0" shapeId="0" xr:uid="{00000000-0006-0000-0100-000033000000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BI12" authorId="0" shapeId="0" xr:uid="{00000000-0006-0000-0100-000037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R12" authorId="0" shapeId="0" xr:uid="{00000000-0006-0000-0100-00003F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L13" authorId="0" shapeId="0" xr:uid="{00000000-0006-0000-0100-000005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U13" authorId="0" shapeId="0" xr:uid="{00000000-0006-0000-0100-00000B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D13" authorId="0" shapeId="0" xr:uid="{00000000-0006-0000-0100-000012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F13" authorId="0" shapeId="0" xr:uid="{00000000-0006-0000-0100-000017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O13" authorId="0" shapeId="0" xr:uid="{00000000-0006-0000-0100-00001F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P13" authorId="0" shapeId="0" xr:uid="{00000000-0006-0000-0100-000021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X13" authorId="0" shapeId="0" xr:uid="{00000000-0006-0000-0100-000027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Y13" authorId="0" shapeId="0" xr:uid="{00000000-0006-0000-0100-000029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H13" authorId="0" shapeId="0" xr:uid="{00000000-0006-0000-0100-000036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D13" authorId="0" shapeId="0" xr:uid="{00000000-0006-0000-0100-00004F000000}">
      <text>
        <r>
          <rPr>
            <sz val="10"/>
            <rFont val="Arial"/>
            <family val="2"/>
          </rPr>
          <t>Taškai už FAI World Gliding Championships 20M Hungary varžybas, kurios persidengia su nacionaliniu čempionatu.</t>
        </r>
      </text>
    </comment>
    <comment ref="CM13" authorId="0" shapeId="0" xr:uid="{00000000-0006-0000-0100-00005B000000}">
      <text>
        <r>
          <rPr>
            <sz val="10"/>
            <rFont val="Arial"/>
            <family val="2"/>
          </rPr>
          <t>Taškai už FAI World Gliding Championships 20M Hungary varžybas, kurios persidengia su nacionaliniu čempionatu.</t>
        </r>
      </text>
    </comment>
    <comment ref="CV13" authorId="1" shapeId="0" xr:uid="{9FFACB1E-04AA-4C21-8E85-624EA281869C}">
      <text>
        <r>
          <rPr>
            <sz val="9"/>
            <color indexed="81"/>
            <rFont val="Tahoma"/>
            <family val="2"/>
          </rPr>
          <t>Taskai uz persidengiancias varzybas su LT cempionatu</t>
        </r>
      </text>
    </comment>
    <comment ref="S15" authorId="0" shapeId="0" xr:uid="{00000000-0006-0000-0100-000009000000}">
      <text>
        <r>
          <rPr>
            <sz val="10"/>
            <rFont val="Arial"/>
            <family val="2"/>
          </rPr>
          <t>Papildomi reitingo taškai už "Pribina CUP" varžybas</t>
        </r>
      </text>
    </comment>
    <comment ref="AB15" authorId="0" shapeId="0" xr:uid="{00000000-0006-0000-0100-000010000000}">
      <text>
        <r>
          <rPr>
            <sz val="10"/>
            <rFont val="Arial"/>
            <family val="2"/>
          </rPr>
          <t>Papildomi reitingo taškai už "Pribina CUP" varžybas</t>
        </r>
      </text>
    </comment>
    <comment ref="AK15" authorId="0" shapeId="0" xr:uid="{00000000-0006-0000-0100-000018000000}">
      <text>
        <r>
          <rPr>
            <sz val="10"/>
            <rFont val="Arial"/>
            <family val="2"/>
          </rPr>
          <t>Papildomi reitingo taškai už "Pribina CUP" varžybas</t>
        </r>
      </text>
    </comment>
    <comment ref="AZ15" authorId="0" shapeId="0" xr:uid="{00000000-0006-0000-0100-00002C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I15" authorId="0" shapeId="0" xr:uid="{00000000-0006-0000-0100-000038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R15" authorId="0" shapeId="0" xr:uid="{00000000-0006-0000-0100-000040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N16" authorId="0" shapeId="0" xr:uid="{00000000-0006-0000-0100-00005F000000}">
      <text>
        <r>
          <rPr>
            <sz val="10"/>
            <rFont val="Arial"/>
            <family val="2"/>
          </rPr>
          <t>Taškai už Iš anksto deklaruotos Junior European Gliding Championship varžybas.</t>
        </r>
      </text>
    </comment>
    <comment ref="CW16" authorId="1" shapeId="0" xr:uid="{C1A1B083-EC5B-42CC-8333-C73AF7EA4422}">
      <text>
        <r>
          <rPr>
            <sz val="9"/>
            <color indexed="81"/>
            <rFont val="Tahoma"/>
            <family val="2"/>
          </rPr>
          <t xml:space="preserve">Taškai už Iš anksto deklaruotos Junior European Gliding Championship varžybas.
</t>
        </r>
      </text>
    </comment>
    <comment ref="AZ18" authorId="0" shapeId="0" xr:uid="{00000000-0006-0000-0100-00002D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I18" authorId="0" shapeId="0" xr:uid="{00000000-0006-0000-0100-000039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R18" authorId="0" shapeId="0" xr:uid="{00000000-0006-0000-0100-000041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T18" authorId="0" shapeId="0" xr:uid="{00000000-0006-0000-0100-000045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C18" authorId="0" shapeId="0" xr:uid="{00000000-0006-0000-0100-00004D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L18" authorId="0" shapeId="0" xr:uid="{00000000-0006-0000-0100-000059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L19" authorId="0" shapeId="0" xr:uid="{00000000-0006-0000-0100-000006000000}">
      <text>
        <r>
          <rPr>
            <sz val="10"/>
            <rFont val="Arial"/>
            <family val="2"/>
          </rPr>
          <t xml:space="preserve">Taškai už varžybas, kurios persidengia su nacionaliniu čempionatu.
</t>
        </r>
      </text>
    </comment>
    <comment ref="U19" authorId="0" shapeId="0" xr:uid="{00000000-0006-0000-0100-00000C000000}">
      <text>
        <r>
          <rPr>
            <sz val="10"/>
            <rFont val="Arial"/>
            <family val="2"/>
          </rPr>
          <t xml:space="preserve">Taškai už varžybas, kurios persidengia su nacionaliniu čempionatu.
</t>
        </r>
      </text>
    </comment>
    <comment ref="AD19" authorId="0" shapeId="0" xr:uid="{00000000-0006-0000-0100-000013000000}">
      <text>
        <r>
          <rPr>
            <sz val="10"/>
            <rFont val="Arial"/>
            <family val="2"/>
          </rPr>
          <t xml:space="preserve">Taškai už varžybas, kurios persidengia su nacionaliniu čempionatu.
</t>
        </r>
      </text>
    </comment>
    <comment ref="DD21" authorId="0" shapeId="0" xr:uid="{00000000-0006-0000-0100-000061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CD22" authorId="0" shapeId="0" xr:uid="{00000000-0006-0000-0100-000050000000}">
      <text>
        <r>
          <rPr>
            <sz val="10"/>
            <rFont val="Arial"/>
            <family val="2"/>
          </rPr>
          <t>Taškai už Junior World Gliding Championship  Club 22 Tábor varžybas, kurios persidengia su nacionaliniu čempionatu.</t>
        </r>
      </text>
    </comment>
    <comment ref="CM22" authorId="0" shapeId="0" xr:uid="{00000000-0006-0000-0100-00005C000000}">
      <text>
        <r>
          <rPr>
            <sz val="10"/>
            <rFont val="Arial"/>
            <family val="2"/>
          </rPr>
          <t>Taškai už Junior World Gliding Championship  Club 22 Tábor varžybas, kurios persidengia su nacionaliniu čempionatu.</t>
        </r>
      </text>
    </comment>
    <comment ref="CN22" authorId="0" shapeId="0" xr:uid="{00000000-0006-0000-0100-000060000000}">
      <text>
        <r>
          <rPr>
            <sz val="10"/>
            <rFont val="Arial"/>
            <family val="2"/>
          </rPr>
          <t>Taškai už Iš anksto deklaruotos Junior European Gliding Championship varžybas.</t>
        </r>
      </text>
    </comment>
    <comment ref="CV22" authorId="1" shapeId="0" xr:uid="{BD0BE95D-B6A5-45F1-AF1F-A86B2344AA31}">
      <text>
        <r>
          <rPr>
            <sz val="9"/>
            <color indexed="81"/>
            <rFont val="Tahoma"/>
            <family val="2"/>
          </rPr>
          <t>Taškai už Junior World Gliding Championship  Club 22 Tábor varžybas, kurios persidengia su nacionaliniu čempionatu.</t>
        </r>
      </text>
    </comment>
    <comment ref="CW22" authorId="0" shapeId="0" xr:uid="{F143899A-6FD4-4EB6-B8C2-3CCBC5F06973}">
      <text>
        <r>
          <rPr>
            <sz val="10"/>
            <rFont val="Arial"/>
            <family val="2"/>
          </rPr>
          <t>Taškaiuž Iš anksto deklaruotos Junior European Gliding Championship varžybas.</t>
        </r>
      </text>
    </comment>
    <comment ref="DD22" authorId="0" shapeId="0" xr:uid="{00000000-0006-0000-0100-000062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23" authorId="0" shapeId="0" xr:uid="{00000000-0006-0000-0100-000063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24" authorId="0" shapeId="0" xr:uid="{00000000-0006-0000-0100-000064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25" authorId="0" shapeId="0" xr:uid="{00000000-0006-0000-0100-000065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26" authorId="0" shapeId="0" xr:uid="{00000000-0006-0000-0100-000002000000}">
      <text>
        <r>
          <rPr>
            <sz val="10"/>
            <rFont val="Arial"/>
            <family val="2"/>
          </rPr>
          <t>Perkelti taškai už dalyvavimą 2013 metais ne nacionaliniuose čempionatuose apskaičiuoti pagal seną metodiką.</t>
        </r>
      </text>
    </comment>
    <comment ref="E26" authorId="0" shapeId="0" xr:uid="{00000000-0006-0000-0100-000004000000}">
      <text>
        <r>
          <rPr>
            <sz val="10"/>
            <rFont val="Arial"/>
            <family val="2"/>
          </rPr>
          <t>Perkelti taškai už dalyvavimą 2014 metais ne nacionaliniuose čempionatuose apskaičiuoti pagal seną metodiką.</t>
        </r>
      </text>
    </comment>
    <comment ref="N26" authorId="0" shapeId="0" xr:uid="{00000000-0006-0000-0100-000008000000}">
      <text>
        <r>
          <rPr>
            <sz val="10"/>
            <rFont val="Arial"/>
            <family val="2"/>
          </rPr>
          <t>Perkelti taškai už dalyvavimą 2014 metais ne nacionaliniuose čempionatuose apskaičiuoti pagal seną metodiką.</t>
        </r>
      </text>
    </comment>
    <comment ref="AZ26" authorId="0" shapeId="0" xr:uid="{00000000-0006-0000-0100-00002E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I26" authorId="0" shapeId="0" xr:uid="{00000000-0006-0000-0100-00003A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R26" authorId="0" shapeId="0" xr:uid="{00000000-0006-0000-0100-000042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DD26" authorId="0" shapeId="0" xr:uid="{00000000-0006-0000-0100-000066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27" authorId="0" shapeId="0" xr:uid="{00000000-0006-0000-0100-000067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28" authorId="0" shapeId="0" xr:uid="{00000000-0006-0000-0100-000068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V29" authorId="0" shapeId="0" xr:uid="{00000000-0006-0000-0100-00000F000000}">
      <text>
        <r>
          <rPr>
            <sz val="10"/>
            <rFont val="Arial"/>
            <family val="2"/>
          </rPr>
          <t>Taškai už iš anksto deklaruotas "FCC Prievidza" varžybas</t>
        </r>
      </text>
    </comment>
    <comment ref="AE29" authorId="0" shapeId="0" xr:uid="{00000000-0006-0000-0100-000016000000}">
      <text>
        <r>
          <rPr>
            <sz val="10"/>
            <rFont val="Arial"/>
            <family val="2"/>
          </rPr>
          <t>Taškai už iš anksto deklaruotas "FCC Prievidza" varžybas</t>
        </r>
      </text>
    </comment>
    <comment ref="AN29" authorId="0" shapeId="0" xr:uid="{00000000-0006-0000-0100-00001E000000}">
      <text>
        <r>
          <rPr>
            <sz val="10"/>
            <rFont val="Arial"/>
            <family val="2"/>
          </rPr>
          <t>Taškai už iš anksto deklaruotas "FCC Prievidza" varžybas</t>
        </r>
      </text>
    </comment>
    <comment ref="DD29" authorId="0" shapeId="0" xr:uid="{00000000-0006-0000-0100-000069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S30" authorId="0" shapeId="0" xr:uid="{00000000-0006-0000-0100-00000A000000}">
      <text>
        <r>
          <rPr>
            <sz val="10"/>
            <rFont val="Arial"/>
            <family val="2"/>
          </rPr>
          <t>Papildomi reitingo taškai už "FCC Prievidza" varžybas</t>
        </r>
      </text>
    </comment>
    <comment ref="AB30" authorId="0" shapeId="0" xr:uid="{00000000-0006-0000-0100-000011000000}">
      <text>
        <r>
          <rPr>
            <sz val="10"/>
            <rFont val="Arial"/>
            <family val="2"/>
          </rPr>
          <t>Papildomi reitingo taškai už "FCC Prievidza" varžybas</t>
        </r>
      </text>
    </comment>
    <comment ref="AK30" authorId="0" shapeId="0" xr:uid="{00000000-0006-0000-0100-000019000000}">
      <text>
        <r>
          <rPr>
            <sz val="10"/>
            <rFont val="Arial"/>
            <family val="2"/>
          </rPr>
          <t>Papildomi reitingo taškai už "FCC Prievidza" varžybas</t>
        </r>
      </text>
    </comment>
    <comment ref="DD30" authorId="0" shapeId="0" xr:uid="{00000000-0006-0000-0100-00006A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31" authorId="0" shapeId="0" xr:uid="{00000000-0006-0000-0100-00006B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32" authorId="0" shapeId="0" xr:uid="{00000000-0006-0000-0100-00006C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33" authorId="0" shapeId="0" xr:uid="{00000000-0006-0000-0100-00006D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34" authorId="0" shapeId="0" xr:uid="{00000000-0006-0000-0100-00006E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35" authorId="0" shapeId="0" xr:uid="{00000000-0006-0000-0100-00006F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36" authorId="0" shapeId="0" xr:uid="{00000000-0006-0000-0100-000070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BX37" authorId="0" shapeId="0" xr:uid="{00000000-0006-0000-0100-00004A000000}">
      <text>
        <r>
          <rPr>
            <sz val="10"/>
            <rFont val="Arial"/>
            <family val="2"/>
          </rPr>
          <t>HC</t>
        </r>
      </text>
    </comment>
    <comment ref="CH37" authorId="0" shapeId="0" xr:uid="{00000000-0006-0000-0100-000055000000}">
      <text>
        <r>
          <rPr>
            <sz val="10"/>
            <rFont val="Arial"/>
            <family val="2"/>
          </rPr>
          <t>HC (1687)</t>
        </r>
      </text>
    </comment>
    <comment ref="CD41" authorId="0" shapeId="0" xr:uid="{00000000-0006-0000-0100-000051000000}">
      <text>
        <r>
          <rPr>
            <sz val="10"/>
            <rFont val="Arial"/>
            <family val="2"/>
          </rPr>
          <t>Taškai už Junior World Gliding Championship  Club 22 Tábor varžybas, kurios persidengia su nacionaliniu čempionatu.</t>
        </r>
      </text>
    </comment>
    <comment ref="CM41" authorId="0" shapeId="0" xr:uid="{00000000-0006-0000-0100-00005D000000}">
      <text>
        <r>
          <rPr>
            <sz val="10"/>
            <rFont val="Arial"/>
            <family val="2"/>
          </rPr>
          <t>Taškai už Junior World Gliding Championship  Club 22 Tábor varžybas, kurios persidengia su nacionaliniu čempionatu.</t>
        </r>
      </text>
    </comment>
    <comment ref="DD41" authorId="0" shapeId="0" xr:uid="{00000000-0006-0000-0100-000071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42" authorId="0" shapeId="0" xr:uid="{00000000-0006-0000-0100-000072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43" authorId="0" shapeId="0" xr:uid="{00000000-0006-0000-0100-000073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44" authorId="0" shapeId="0" xr:uid="{00000000-0006-0000-0100-000074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AW51" authorId="0" shapeId="0" xr:uid="{00000000-0006-0000-0100-000026000000}">
      <text>
        <r>
          <rPr>
            <sz val="10"/>
            <rFont val="Arial"/>
            <family val="2"/>
          </rPr>
          <t>Papildomi reitingo taškai už "Zenono Brazausko taurė" varžybas</t>
        </r>
      </text>
    </comment>
    <comment ref="D52" authorId="0" shapeId="0" xr:uid="{00000000-0006-0000-0100-000001000000}">
      <text>
        <r>
          <rPr>
            <sz val="10"/>
            <rFont val="Arial"/>
            <family val="2"/>
          </rPr>
          <t>Perkelti taškai už dalyvavimą 2013 metais ne nacionaliniuose čempionatuose apskaičiuoti pagal seną metodiką.</t>
        </r>
      </text>
    </comment>
    <comment ref="L60" authorId="0" shapeId="0" xr:uid="{00000000-0006-0000-0100-000007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U60" authorId="0" shapeId="0" xr:uid="{00000000-0006-0000-0100-00000D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D60" authorId="0" shapeId="0" xr:uid="{00000000-0006-0000-0100-000014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V65" authorId="0" shapeId="0" xr:uid="{00000000-0006-0000-0100-00000E000000}">
      <text>
        <r>
          <rPr>
            <sz val="10"/>
            <rFont val="Arial"/>
            <family val="2"/>
          </rPr>
          <t>Taškai už iš anksto deklaruotas "34th FAI WORLD GLIDING CHAMPIONSHIPS" varžybas</t>
        </r>
      </text>
    </comment>
    <comment ref="AE65" authorId="0" shapeId="0" xr:uid="{00000000-0006-0000-0100-000015000000}">
      <text>
        <r>
          <rPr>
            <sz val="10"/>
            <rFont val="Arial"/>
            <family val="2"/>
          </rPr>
          <t>Taškai už iš anksto deklaruotas "34th FAI WORLD GLIDING CHAMPIONSHIPS" varžybas</t>
        </r>
      </text>
    </comment>
    <comment ref="AN65" authorId="0" shapeId="0" xr:uid="{00000000-0006-0000-0100-00001D000000}">
      <text>
        <r>
          <rPr>
            <sz val="10"/>
            <rFont val="Arial"/>
            <family val="2"/>
          </rPr>
          <t>Taškai už iš anksto deklaruotas "34th FAI WORLD GLIDING CHAMPIONSHIPS" varžybas</t>
        </r>
      </text>
    </comment>
    <comment ref="BD65" authorId="0" shapeId="0" xr:uid="{00000000-0006-0000-0100-000032000000}">
      <text>
        <r>
          <rPr>
            <sz val="10"/>
            <rFont val="Arial"/>
            <family val="2"/>
          </rPr>
          <t>svėrimas buvo atliktas vėliau nei buvo numatyta varžybų nuostatose</t>
        </r>
      </text>
    </comment>
    <comment ref="BM65" authorId="0" shapeId="0" xr:uid="{00000000-0006-0000-0100-00003D000000}">
      <text>
        <r>
          <rPr>
            <sz val="10"/>
            <rFont val="Arial"/>
            <family val="2"/>
          </rPr>
          <t>svėrimas buvo atliktas vėliau nei buvo numatyta varžybų nuostatose</t>
        </r>
      </text>
    </comment>
    <comment ref="BV65" authorId="0" shapeId="0" xr:uid="{00000000-0006-0000-0100-000047000000}">
      <text>
        <r>
          <rPr>
            <sz val="10"/>
            <rFont val="Arial"/>
            <family val="2"/>
          </rPr>
          <t>svėrimas buvo atliktas vėliau nei buvo numatyta varžybų nuostatose</t>
        </r>
      </text>
    </comment>
    <comment ref="DD69" authorId="0" shapeId="0" xr:uid="{00000000-0006-0000-0100-000075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70" authorId="0" shapeId="0" xr:uid="{00000000-0006-0000-0100-000076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D78" authorId="0" shapeId="0" xr:uid="{00000000-0006-0000-0100-000077000000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79" authorId="0" shapeId="0" xr:uid="{00000000-0006-0000-0100-000003000000}">
      <text>
        <r>
          <rPr>
            <sz val="10"/>
            <rFont val="Arial"/>
            <family val="2"/>
          </rPr>
          <t>Perkelti taškai už dalyvavimą 2013 metais ne nacionaliniuose čempionatuose apskaičiuoti pagal seną metodiką.</t>
        </r>
      </text>
    </comment>
    <comment ref="AP81" authorId="0" shapeId="0" xr:uid="{00000000-0006-0000-0100-000022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Y81" authorId="0" shapeId="0" xr:uid="{00000000-0006-0000-0100-00002A00000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H100" authorId="0" shapeId="0" xr:uid="{00000000-0006-0000-0100-000056000000}">
      <text>
        <r>
          <rPr>
            <sz val="10"/>
            <rFont val="Arial"/>
            <family val="2"/>
          </rPr>
          <t>HC (1177)</t>
        </r>
      </text>
    </comment>
    <comment ref="CQ100" authorId="0" shapeId="0" xr:uid="{8C8D6322-64EA-4BA3-8672-CD10A2AAA8DC}">
      <text>
        <r>
          <rPr>
            <sz val="10"/>
            <rFont val="Arial"/>
            <family val="2"/>
          </rPr>
          <t>HC (1177)</t>
        </r>
      </text>
    </comment>
  </commentList>
</comments>
</file>

<file path=xl/sharedStrings.xml><?xml version="1.0" encoding="utf-8"?>
<sst xmlns="http://schemas.openxmlformats.org/spreadsheetml/2006/main" count="1233" uniqueCount="244">
  <si>
    <t>Pmax=</t>
  </si>
  <si>
    <t>Nn=</t>
  </si>
  <si>
    <t>Tarpiniai skaiciavimai 2013 ir 2014 metams apjungiant Open ir 15m klases</t>
  </si>
  <si>
    <t>Apjungta</t>
  </si>
  <si>
    <t>Tarpiniai skaiciavimai 2014 metams apjungiant Open ir 15m klases</t>
  </si>
  <si>
    <t>Pn=</t>
  </si>
  <si>
    <t>K-2</t>
  </si>
  <si>
    <t>K-1</t>
  </si>
  <si>
    <t>Tarptautinės</t>
  </si>
  <si>
    <t>K0</t>
  </si>
  <si>
    <t>Fn=</t>
  </si>
  <si>
    <t>Nr</t>
  </si>
  <si>
    <t>Pilotas</t>
  </si>
  <si>
    <t>Klubas</t>
  </si>
  <si>
    <t>open</t>
  </si>
  <si>
    <t>15m</t>
  </si>
  <si>
    <t>mix</t>
  </si>
  <si>
    <t>B-2 Open</t>
  </si>
  <si>
    <t>B-2 15m</t>
  </si>
  <si>
    <t>B-2 Open Norm</t>
  </si>
  <si>
    <t>B-1 Open</t>
  </si>
  <si>
    <t>B-1 15m</t>
  </si>
  <si>
    <t>B-1 15m Norm</t>
  </si>
  <si>
    <t>R+,-2</t>
  </si>
  <si>
    <t>R+,-1</t>
  </si>
  <si>
    <t>R+,0</t>
  </si>
  <si>
    <t xml:space="preserve">B-2 </t>
  </si>
  <si>
    <t>B-1</t>
  </si>
  <si>
    <t>B0</t>
  </si>
  <si>
    <t>R</t>
  </si>
  <si>
    <t>Gvidas Sabeckis</t>
  </si>
  <si>
    <t>Kaunas</t>
  </si>
  <si>
    <t>Joris Vainius</t>
  </si>
  <si>
    <t>Vilnius</t>
  </si>
  <si>
    <t>Iš anksto deklaruotos varžybos</t>
  </si>
  <si>
    <t>Marius Pluščauskas</t>
  </si>
  <si>
    <t>Varžybos</t>
  </si>
  <si>
    <t>Metai</t>
  </si>
  <si>
    <t>R LSF max</t>
  </si>
  <si>
    <t>P PRS</t>
  </si>
  <si>
    <t>P CRS</t>
  </si>
  <si>
    <t>Rpilot</t>
  </si>
  <si>
    <t>Gintaras Drevinskas</t>
  </si>
  <si>
    <t>Biržai</t>
  </si>
  <si>
    <t>FCC Prievidza</t>
  </si>
  <si>
    <t>Darius Gudžiunas</t>
  </si>
  <si>
    <t>Ostrów Glide 2018 - Polish Nationals 15m</t>
  </si>
  <si>
    <t>Vytautas Sabeckis</t>
  </si>
  <si>
    <t>Vytautas Rasimavičius</t>
  </si>
  <si>
    <t>FCC Gliding LZPE</t>
  </si>
  <si>
    <t>Linas Miežlaiskis</t>
  </si>
  <si>
    <t>Darius Liaugaudas</t>
  </si>
  <si>
    <t>Adomas Grabskis</t>
  </si>
  <si>
    <t>Viktoras Kukčikaitis</t>
  </si>
  <si>
    <t>Vic State Comps - Open / 18m</t>
  </si>
  <si>
    <t>Andrius Tamulenas</t>
  </si>
  <si>
    <t>Gintautas Butnoris</t>
  </si>
  <si>
    <t>Panevėžys</t>
  </si>
  <si>
    <t>Mindaugas Žaliukas</t>
  </si>
  <si>
    <t>Artūras Klimašauskas</t>
  </si>
  <si>
    <t>Papildomi reitingo taškai</t>
  </si>
  <si>
    <t>Vytautas Mačiulis</t>
  </si>
  <si>
    <t>R+</t>
  </si>
  <si>
    <t>Stasys Skalskis</t>
  </si>
  <si>
    <t>Vladas Motuza</t>
  </si>
  <si>
    <t>Gintas Zubė</t>
  </si>
  <si>
    <t>Klaipėda</t>
  </si>
  <si>
    <t>Gintas Zube</t>
  </si>
  <si>
    <t>Ringaudas Kikalas</t>
  </si>
  <si>
    <t>EGC 17th Ostraw Wielkopolski</t>
  </si>
  <si>
    <t>Vladas Motūza</t>
  </si>
  <si>
    <t>WGC Leszno</t>
  </si>
  <si>
    <t>Karolis Mikalauskas</t>
  </si>
  <si>
    <t>Arturas Klimasauskas</t>
  </si>
  <si>
    <t>Artūras Pilvinis</t>
  </si>
  <si>
    <t>Telšė</t>
  </si>
  <si>
    <t>Šarunas Stanevičius</t>
  </si>
  <si>
    <t>EGC 18th Rieti</t>
  </si>
  <si>
    <t>Vytautas Paulauskas</t>
  </si>
  <si>
    <t>Kęstutis Jurkštas</t>
  </si>
  <si>
    <t>Šilutė</t>
  </si>
  <si>
    <t>34th FAI WORLD GLIDING CHAMPIONSHIPS</t>
  </si>
  <si>
    <t>Aidas Kasputis</t>
  </si>
  <si>
    <t>Coppa Internazionale del Mediterraneo</t>
  </si>
  <si>
    <t>Tomas Kuzmickas</t>
  </si>
  <si>
    <t>FAI Sailplane Grand Prix, Chile</t>
  </si>
  <si>
    <t>Algirdas Šimoliunas</t>
  </si>
  <si>
    <t>10th FAI Junior World Gliding Championships, Pociūnai</t>
  </si>
  <si>
    <t>Donatas Povilionis</t>
  </si>
  <si>
    <t>Ignas Bitinaitis</t>
  </si>
  <si>
    <t>Titas Jovaiša</t>
  </si>
  <si>
    <t>34th FAI World Gliding Championships, Benalla, Australia</t>
  </si>
  <si>
    <t>FCC Gliding</t>
  </si>
  <si>
    <t>Voldemars Gavars</t>
  </si>
  <si>
    <t>FAI Sailplane Grand Prix</t>
  </si>
  <si>
    <t>Ričardas Jurkus</t>
  </si>
  <si>
    <t>World Gliding Championships, 18m, Hosin, Czech republic</t>
  </si>
  <si>
    <t>Jokūbas Motūza</t>
  </si>
  <si>
    <t>Ainis Bagdonas</t>
  </si>
  <si>
    <t>FAI European Gliding Championship Prievidza</t>
  </si>
  <si>
    <t>Romualdas Knėpa</t>
  </si>
  <si>
    <t xml:space="preserve">Copa Pirineos LA CERDANYA </t>
  </si>
  <si>
    <t>Martynas Bykovas</t>
  </si>
  <si>
    <t>Kęstutis Miliūnas</t>
  </si>
  <si>
    <t>Romualdas Konteikis</t>
  </si>
  <si>
    <t>Baltic Cup Pociunai</t>
  </si>
  <si>
    <t>Sakalas Uždavinys</t>
  </si>
  <si>
    <t>Martynas Sližys</t>
  </si>
  <si>
    <t>Antanas Marčiukaitis</t>
  </si>
  <si>
    <t>Laurynas Šupinys</t>
  </si>
  <si>
    <t>Žemaitijos taurė</t>
  </si>
  <si>
    <t>Igor Volkov</t>
  </si>
  <si>
    <t>Algimantas Jonušas</t>
  </si>
  <si>
    <t>Aleksandras Bateika</t>
  </si>
  <si>
    <t>Algimantas Miklasevicius</t>
  </si>
  <si>
    <t>Andrej Lebedev</t>
  </si>
  <si>
    <t>Andrius Masiulis</t>
  </si>
  <si>
    <t>Celje Cup 2020 &amp; Slovenian national gliding championships</t>
  </si>
  <si>
    <t>Artiom Maslov</t>
  </si>
  <si>
    <t>Sailplane Grand Prix, Chile</t>
  </si>
  <si>
    <t>Audrius Artiškevicius</t>
  </si>
  <si>
    <t>Benvenutas Ivanauskas</t>
  </si>
  <si>
    <t>Darius Šarkiunas</t>
  </si>
  <si>
    <t>Domas Juknevičius</t>
  </si>
  <si>
    <t>Donatas Vaičiulis</t>
  </si>
  <si>
    <t>Edita Skalskienė</t>
  </si>
  <si>
    <t>Jurgis Kazlauskas</t>
  </si>
  <si>
    <t>Linas Zubė</t>
  </si>
  <si>
    <t>Mantas Binkis</t>
  </si>
  <si>
    <t>Marius Sargevičius</t>
  </si>
  <si>
    <t>Martynas Liutkevicius</t>
  </si>
  <si>
    <t>Mindaugas Milasauskas</t>
  </si>
  <si>
    <t>Robertas Venckus</t>
  </si>
  <si>
    <t>Rokas Jonaitis</t>
  </si>
  <si>
    <t>Rokas Liaugaudas</t>
  </si>
  <si>
    <t>Linas Miežlaiškis</t>
  </si>
  <si>
    <t>Šarunas Šulekas</t>
  </si>
  <si>
    <t>Simonas Kuprys</t>
  </si>
  <si>
    <t>Vaidas Pileičikas</t>
  </si>
  <si>
    <r>
      <rPr>
        <sz val="10"/>
        <rFont val="Arial"/>
        <family val="2"/>
        <charset val="186"/>
      </rPr>
      <t>21</t>
    </r>
    <r>
      <rPr>
        <vertAlign val="superscript"/>
        <sz val="10"/>
        <rFont val="Arial"/>
        <family val="2"/>
        <charset val="186"/>
      </rPr>
      <t>st</t>
    </r>
    <r>
      <rPr>
        <sz val="10"/>
        <rFont val="Arial"/>
        <family val="2"/>
        <charset val="186"/>
      </rPr>
      <t xml:space="preserve"> FAI European Gliding Championships, Pociūnai</t>
    </r>
  </si>
  <si>
    <t>Vidas Berzinskas</t>
  </si>
  <si>
    <r>
      <rPr>
        <sz val="10"/>
        <rFont val="Arial"/>
        <family val="2"/>
        <charset val="1"/>
      </rPr>
      <t>21</t>
    </r>
    <r>
      <rPr>
        <vertAlign val="superscript"/>
        <sz val="10"/>
        <rFont val="arial"/>
        <family val="2"/>
        <charset val="1"/>
      </rPr>
      <t>st</t>
    </r>
    <r>
      <rPr>
        <sz val="10"/>
        <rFont val="Arial"/>
        <family val="2"/>
        <charset val="1"/>
      </rPr>
      <t xml:space="preserve"> FAI European Gliding Championships, Pociūnai</t>
    </r>
  </si>
  <si>
    <t>Pribina Cup</t>
  </si>
  <si>
    <t xml:space="preserve">Žemaitijos taurė 2023 </t>
  </si>
  <si>
    <t>Varžybos, kurios persidengia su nacionaliniu čempionatu.</t>
  </si>
  <si>
    <t>R pilot-1</t>
  </si>
  <si>
    <t>R LSF max-1</t>
  </si>
  <si>
    <t>Užskaityta pagal 7 p.</t>
  </si>
  <si>
    <t>club</t>
  </si>
  <si>
    <t>B-2</t>
  </si>
  <si>
    <t>Darius Gudžiūnas</t>
  </si>
  <si>
    <t>R pilot-n</t>
  </si>
  <si>
    <t>R LSF max-n</t>
  </si>
  <si>
    <t>WWGC Arnborg</t>
  </si>
  <si>
    <t>WGC 15m 1st Lithuania</t>
  </si>
  <si>
    <t>Andrius Tamulėnas</t>
  </si>
  <si>
    <t>2nd FAI World 13.5m Class Gliding Championship and Alfold Cup Hungary</t>
  </si>
  <si>
    <t>World Gliding Championships</t>
  </si>
  <si>
    <t>Arturas Pilvinis</t>
  </si>
  <si>
    <t>20th FAI European Gliding Championship</t>
  </si>
  <si>
    <t>Šarūnas Stanevičius</t>
  </si>
  <si>
    <t>Šeduva</t>
  </si>
  <si>
    <t>Eduardas Jurkoit</t>
  </si>
  <si>
    <t>Aleksandras Vizbaras</t>
  </si>
  <si>
    <t>Arnoldas Zeniauskas</t>
  </si>
  <si>
    <t>FAI World Gliding Championships</t>
  </si>
  <si>
    <t>Ugnius Kairys</t>
  </si>
  <si>
    <t>Gintaras Makauskas</t>
  </si>
  <si>
    <t>Roman Yermakov</t>
  </si>
  <si>
    <t>FAI World Gliding Championships 20M Hungary</t>
  </si>
  <si>
    <t>Junior World Gliding Championship  Club  22  Tábor</t>
  </si>
  <si>
    <t>Darius Ežerskis</t>
  </si>
  <si>
    <t>Akmenė</t>
  </si>
  <si>
    <t>Austėja Urbanavičiūtė</t>
  </si>
  <si>
    <t>Andrius Barzdys</t>
  </si>
  <si>
    <t>Darius Vanagas</t>
  </si>
  <si>
    <t>Arvydas Gaižutis</t>
  </si>
  <si>
    <t>European Gliding Championships Leszno Strzyzewi</t>
  </si>
  <si>
    <t>Irmantas Švykas</t>
  </si>
  <si>
    <t>Telšiai</t>
  </si>
  <si>
    <t>Kimas Rimkus</t>
  </si>
  <si>
    <t>Dainius Jazdauskas</t>
  </si>
  <si>
    <t>Polish Nationals - Stalowa Wola</t>
  </si>
  <si>
    <t>WGC 32nd Argentina</t>
  </si>
  <si>
    <t>Arnas Čeponis</t>
  </si>
  <si>
    <t>Agnius Paradnikas</t>
  </si>
  <si>
    <t>Pribina CUP</t>
  </si>
  <si>
    <t>Algirdas Pupkus</t>
  </si>
  <si>
    <t>Donatas Gustaitis</t>
  </si>
  <si>
    <t>Zenono Brazausko taurė</t>
  </si>
  <si>
    <t>Vytautas Rasimavicius</t>
  </si>
  <si>
    <t>FAI World Gliding Championships 13.5m</t>
  </si>
  <si>
    <t>Junior European Gliding Championship</t>
  </si>
  <si>
    <t>Edvardas Budinas</t>
  </si>
  <si>
    <t>Daniel Černecov</t>
  </si>
  <si>
    <t>Algimantas Miklaševicius</t>
  </si>
  <si>
    <t>Sportinė klasė</t>
  </si>
  <si>
    <t>Klubinė klasė</t>
  </si>
  <si>
    <t>Eil.Nr.</t>
  </si>
  <si>
    <t>V. Pavardė</t>
  </si>
  <si>
    <t>Pokytis</t>
  </si>
  <si>
    <t>Maximum_Rating(cat 2+)</t>
  </si>
  <si>
    <t>Comment</t>
  </si>
  <si>
    <t>Competition_Rating(club)</t>
  </si>
  <si>
    <t>Naudoti 5-ių pilotų PR</t>
  </si>
  <si>
    <t>Competition_Rating(mix)</t>
  </si>
  <si>
    <t>Naudoti 4-ių pilotų PR</t>
  </si>
  <si>
    <t>Club</t>
  </si>
  <si>
    <t>No</t>
  </si>
  <si>
    <t>Pilot</t>
  </si>
  <si>
    <t>Points at 2023-06-15</t>
  </si>
  <si>
    <t>Pilot_Score</t>
  </si>
  <si>
    <t>Pilot_Rating_Score</t>
  </si>
  <si>
    <t>Percent of winners score</t>
  </si>
  <si>
    <t>Top half possition</t>
  </si>
  <si>
    <t>+</t>
  </si>
  <si>
    <t>Jakimavičiūtė &amp; Miliūnas</t>
  </si>
  <si>
    <t>5 iš 9, laikome, kad papuola į “top half”?</t>
  </si>
  <si>
    <t xml:space="preserve"> Titas Jovaiša </t>
  </si>
  <si>
    <t>-</t>
  </si>
  <si>
    <t>6 iš 9, nėra 85% nugalėtojo taškų</t>
  </si>
  <si>
    <t>Mix</t>
  </si>
  <si>
    <t>Top half</t>
  </si>
  <si>
    <t>5 iš 7, žemiau nei “top half”, nėra 85% nugalėtojo taškų</t>
  </si>
  <si>
    <t>Iškarpos iš:</t>
  </si>
  <si>
    <t>FAI SPORTING CODE
Section 3 – Gliding
Annex D
Rules for the Official IGC Pilot Ranking List</t>
  </si>
  <si>
    <t>5.4 COMPETITION RATING CALCULATION</t>
  </si>
  <si>
    <r>
      <rPr>
        <sz val="10"/>
        <color rgb="FF000000"/>
        <rFont val="Arial"/>
        <family val="2"/>
        <charset val="1"/>
      </rPr>
      <t xml:space="preserve">Competition ratings are calculated using the Pilot Ratings (PR) at the start of the competition of the </t>
    </r>
    <r>
      <rPr>
        <b/>
        <sz val="10"/>
        <color rgb="FF000000"/>
        <rFont val="Arial"/>
        <family val="2"/>
        <charset val="1"/>
      </rPr>
      <t xml:space="preserve">5
highest ranked pilots finishing in the top half of a contest </t>
    </r>
    <r>
      <rPr>
        <sz val="10"/>
        <color rgb="FF000000"/>
        <rFont val="Arial"/>
        <family val="2"/>
        <charset val="1"/>
      </rPr>
      <t xml:space="preserve">by position, or scoring </t>
    </r>
    <r>
      <rPr>
        <b/>
        <sz val="10"/>
        <color rgb="FF000000"/>
        <rFont val="Arial"/>
        <family val="2"/>
        <charset val="1"/>
      </rPr>
      <t>more than 85%</t>
    </r>
    <r>
      <rPr>
        <sz val="10"/>
        <color rgb="FF000000"/>
        <rFont val="Arial"/>
        <family val="2"/>
        <charset val="1"/>
      </rPr>
      <t xml:space="preserve"> of the
winners score.</t>
    </r>
  </si>
  <si>
    <t>highest ranked pilots finishing in the top half of a contest by position, or scoring more than 85% of the</t>
  </si>
  <si>
    <t>winners score.</t>
  </si>
  <si>
    <t>Competition_Rating = 0.1 × (5 × Maximum_Rating + PR1 + PR2 + PR3 + PR4 + PR5 + 100)</t>
  </si>
  <si>
    <t>5.6 PILOT RATING SCORE</t>
  </si>
  <si>
    <t>The competition winner’s Pilot Rating Score is equal to the competition’s Competition Rating. All the
other competing pilots receive a Rating Score proportional to their final scores.</t>
  </si>
  <si>
    <t>Pilot_Rating_Score = Competition_Rating × Pilot_Score / Winner’s_Score</t>
  </si>
  <si>
    <t>WGC Uvalde</t>
  </si>
  <si>
    <t>EGC Tabor</t>
  </si>
  <si>
    <t>Egidijus Pakalnis</t>
  </si>
  <si>
    <t>Tomas Butkevičius</t>
  </si>
  <si>
    <t>Gražvydas Bieliūnas</t>
  </si>
  <si>
    <t>European Gliding Championship</t>
  </si>
  <si>
    <t>Polish Nationals 15m</t>
  </si>
  <si>
    <t>Latvija</t>
  </si>
  <si>
    <t>Šiauliai</t>
  </si>
  <si>
    <t>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</si>
</sst>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rgb="FF000000"/>
      <name val="Arial"/>
      <family val="2"/>
      <charset val="1"/>
    </font>
    <font>
      <sz val="10"/>
      <color rgb="FF333333"/>
      <name val="Arial"/>
      <family val="2"/>
      <charset val="186"/>
    </font>
    <font>
      <sz val="10"/>
      <color rgb="FF333333"/>
      <name val="Arial"/>
      <family val="2"/>
      <charset val="1"/>
    </font>
    <font>
      <b/>
      <sz val="10"/>
      <color rgb="FF000000"/>
      <name val="Arial"/>
      <family val="2"/>
      <charset val="186"/>
    </font>
    <font>
      <sz val="10"/>
      <color rgb="FF222222"/>
      <name val="Arial"/>
      <family val="2"/>
      <charset val="1"/>
    </font>
    <font>
      <sz val="10"/>
      <name val="Arial"/>
      <family val="2"/>
      <charset val="1"/>
    </font>
    <font>
      <sz val="9"/>
      <color rgb="FF000000"/>
      <name val="Arial"/>
      <family val="2"/>
      <charset val="1"/>
    </font>
    <font>
      <vertAlign val="superscript"/>
      <sz val="10"/>
      <name val="Arial"/>
      <family val="2"/>
      <charset val="186"/>
    </font>
    <font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</font>
    <font>
      <sz val="11"/>
      <color theme="1"/>
      <name val="Calibri"/>
      <family val="2"/>
    </font>
    <font>
      <sz val="9"/>
      <color rgb="FF000000"/>
      <name val="Tahoma"/>
      <family val="2"/>
      <charset val="1"/>
    </font>
    <font>
      <vertAlign val="superscript"/>
      <sz val="10"/>
      <color rgb="FF000000"/>
      <name val="Arial"/>
      <family val="2"/>
      <charset val="1"/>
    </font>
    <font>
      <sz val="9"/>
      <color indexed="81"/>
      <name val="Tahoma"/>
      <family val="2"/>
    </font>
    <font>
      <b/>
      <sz val="10"/>
      <color rgb="FF000000"/>
      <name val="Arial"/>
      <family val="2"/>
    </font>
    <font>
      <b/>
      <sz val="9"/>
      <color indexed="81"/>
      <name val="Tahoma"/>
      <family val="2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4EA6B"/>
        <bgColor rgb="FFE8F2A1"/>
      </patternFill>
    </fill>
    <fill>
      <patternFill patternType="solid">
        <fgColor rgb="FFFF6D6D"/>
        <bgColor rgb="FFFF6600"/>
      </patternFill>
    </fill>
    <fill>
      <patternFill patternType="solid">
        <fgColor rgb="FFE8F2A1"/>
        <bgColor rgb="FFD4EA6B"/>
      </patternFill>
    </fill>
    <fill>
      <patternFill patternType="solid">
        <fgColor rgb="FFBDD7EE"/>
        <bgColor rgb="FFC6D9F1"/>
      </patternFill>
    </fill>
    <fill>
      <patternFill patternType="solid">
        <fgColor rgb="FFFFFFFF"/>
        <bgColor rgb="FFCCFFFF"/>
      </patternFill>
    </fill>
    <fill>
      <patternFill patternType="solid">
        <fgColor rgb="FFEAD1DC"/>
        <bgColor rgb="FFDDDDDD"/>
      </patternFill>
    </fill>
    <fill>
      <patternFill patternType="solid">
        <fgColor rgb="FFC6D9F1"/>
        <bgColor rgb="FFBDD7EE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 style="medium">
        <color rgb="FFDDDDDD"/>
      </top>
      <bottom/>
      <diagonal/>
    </border>
    <border>
      <left style="thin">
        <color auto="1"/>
      </left>
      <right/>
      <top style="medium">
        <color rgb="FFDDDDDD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DDDDDD"/>
      </top>
      <bottom/>
      <diagonal/>
    </border>
    <border>
      <left style="thin">
        <color auto="1"/>
      </left>
      <right style="thin">
        <color auto="1"/>
      </right>
      <top style="medium">
        <color rgb="FFDDDDDD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rgb="FFDDDDDD"/>
      </top>
      <bottom/>
      <diagonal/>
    </border>
    <border>
      <left/>
      <right style="thin">
        <color auto="1"/>
      </right>
      <top style="thin">
        <color rgb="FFDDDDDD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rgb="FFDDDDDD"/>
      </top>
      <bottom/>
      <diagonal/>
    </border>
    <border>
      <left style="hair">
        <color auto="1"/>
      </left>
      <right style="hair">
        <color auto="1"/>
      </right>
      <top style="medium">
        <color rgb="FFDDDDDD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0" fontId="14" fillId="2" borderId="0" applyBorder="0" applyProtection="0"/>
    <xf numFmtId="0" fontId="14" fillId="3" borderId="0" applyBorder="0" applyProtection="0"/>
    <xf numFmtId="0" fontId="14" fillId="4" borderId="0" applyBorder="0" applyProtection="0"/>
    <xf numFmtId="0" fontId="14" fillId="3" borderId="0" applyBorder="0" applyProtection="0"/>
    <xf numFmtId="0" fontId="14" fillId="4" borderId="0" applyBorder="0" applyProtection="0"/>
  </cellStyleXfs>
  <cellXfs count="319">
    <xf numFmtId="0" fontId="0" fillId="0" borderId="0" xfId="0"/>
    <xf numFmtId="0" fontId="0" fillId="0" borderId="1" xfId="0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5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0" borderId="2" xfId="0" applyBorder="1"/>
    <xf numFmtId="0" fontId="3" fillId="5" borderId="3" xfId="0" applyFont="1" applyFill="1" applyBorder="1" applyAlignment="1">
      <alignment horizontal="right"/>
    </xf>
    <xf numFmtId="0" fontId="4" fillId="6" borderId="1" xfId="0" applyFont="1" applyFill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1" fontId="2" fillId="0" borderId="0" xfId="0" applyNumberFormat="1" applyFont="1"/>
    <xf numFmtId="1" fontId="3" fillId="7" borderId="1" xfId="0" applyNumberFormat="1" applyFont="1" applyFill="1" applyBorder="1" applyAlignment="1">
      <alignment horizontal="center"/>
    </xf>
    <xf numFmtId="1" fontId="3" fillId="0" borderId="7" xfId="0" applyNumberFormat="1" applyFont="1" applyBorder="1"/>
    <xf numFmtId="1" fontId="3" fillId="7" borderId="8" xfId="0" applyNumberFormat="1" applyFont="1" applyFill="1" applyBorder="1" applyAlignment="1">
      <alignment horizontal="center"/>
    </xf>
    <xf numFmtId="1" fontId="3" fillId="0" borderId="9" xfId="0" applyNumberFormat="1" applyFont="1" applyBorder="1"/>
    <xf numFmtId="1" fontId="3" fillId="5" borderId="1" xfId="0" applyNumberFormat="1" applyFont="1" applyFill="1" applyBorder="1" applyAlignment="1">
      <alignment horizontal="center"/>
    </xf>
    <xf numFmtId="1" fontId="3" fillId="5" borderId="11" xfId="0" applyNumberFormat="1" applyFont="1" applyFill="1" applyBorder="1" applyAlignment="1">
      <alignment horizontal="center"/>
    </xf>
    <xf numFmtId="1" fontId="3" fillId="0" borderId="12" xfId="0" applyNumberFormat="1" applyFont="1" applyBorder="1"/>
    <xf numFmtId="1" fontId="3" fillId="0" borderId="11" xfId="0" applyNumberFormat="1" applyFont="1" applyBorder="1" applyAlignment="1">
      <alignment horizontal="center"/>
    </xf>
    <xf numFmtId="0" fontId="3" fillId="5" borderId="13" xfId="0" applyFont="1" applyFill="1" applyBorder="1" applyAlignment="1">
      <alignment horizontal="right"/>
    </xf>
    <xf numFmtId="1" fontId="3" fillId="0" borderId="6" xfId="0" applyNumberFormat="1" applyFont="1" applyBorder="1" applyAlignment="1">
      <alignment horizontal="center"/>
    </xf>
    <xf numFmtId="0" fontId="3" fillId="5" borderId="14" xfId="0" applyFont="1" applyFill="1" applyBorder="1" applyAlignment="1">
      <alignment horizontal="right"/>
    </xf>
    <xf numFmtId="1" fontId="3" fillId="0" borderId="15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6" borderId="17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>
      <alignment horizontal="left"/>
    </xf>
    <xf numFmtId="1" fontId="3" fillId="5" borderId="11" xfId="0" applyNumberFormat="1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/>
    </xf>
    <xf numFmtId="1" fontId="3" fillId="5" borderId="4" xfId="0" applyNumberFormat="1" applyFont="1" applyFill="1" applyBorder="1" applyAlignment="1">
      <alignment horizontal="left"/>
    </xf>
    <xf numFmtId="0" fontId="3" fillId="5" borderId="19" xfId="0" applyFont="1" applyFill="1" applyBorder="1" applyAlignment="1">
      <alignment horizontal="left"/>
    </xf>
    <xf numFmtId="1" fontId="3" fillId="5" borderId="19" xfId="0" applyNumberFormat="1" applyFont="1" applyFill="1" applyBorder="1" applyAlignment="1">
      <alignment horizontal="left"/>
    </xf>
    <xf numFmtId="1" fontId="3" fillId="5" borderId="20" xfId="0" applyNumberFormat="1" applyFont="1" applyFill="1" applyBorder="1" applyAlignment="1">
      <alignment horizontal="left" vertical="center"/>
    </xf>
    <xf numFmtId="1" fontId="2" fillId="0" borderId="16" xfId="0" applyNumberFormat="1" applyFont="1" applyBorder="1"/>
    <xf numFmtId="0" fontId="2" fillId="0" borderId="16" xfId="0" applyFont="1" applyBorder="1" applyAlignment="1">
      <alignment vertical="top"/>
    </xf>
    <xf numFmtId="0" fontId="0" fillId="0" borderId="0" xfId="0" applyAlignment="1">
      <alignment horizontal="left" vertical="center"/>
    </xf>
    <xf numFmtId="0" fontId="2" fillId="0" borderId="16" xfId="0" applyFont="1" applyBorder="1"/>
    <xf numFmtId="3" fontId="5" fillId="0" borderId="16" xfId="0" applyNumberFormat="1" applyFont="1" applyBorder="1" applyAlignment="1">
      <alignment vertical="top"/>
    </xf>
    <xf numFmtId="2" fontId="2" fillId="0" borderId="0" xfId="0" applyNumberFormat="1" applyFont="1"/>
    <xf numFmtId="2" fontId="2" fillId="0" borderId="21" xfId="0" applyNumberFormat="1" applyFont="1" applyBorder="1"/>
    <xf numFmtId="2" fontId="2" fillId="0" borderId="16" xfId="0" applyNumberFormat="1" applyFont="1" applyBorder="1"/>
    <xf numFmtId="2" fontId="3" fillId="0" borderId="22" xfId="0" applyNumberFormat="1" applyFont="1" applyBorder="1"/>
    <xf numFmtId="1" fontId="2" fillId="0" borderId="9" xfId="0" applyNumberFormat="1" applyFont="1" applyBorder="1"/>
    <xf numFmtId="2" fontId="2" fillId="0" borderId="13" xfId="0" applyNumberFormat="1" applyFont="1" applyBorder="1"/>
    <xf numFmtId="3" fontId="6" fillId="0" borderId="23" xfId="0" applyNumberFormat="1" applyFont="1" applyBorder="1" applyAlignment="1">
      <alignment vertical="top" wrapText="1"/>
    </xf>
    <xf numFmtId="0" fontId="1" fillId="0" borderId="16" xfId="0" applyFont="1" applyBorder="1"/>
    <xf numFmtId="2" fontId="3" fillId="0" borderId="9" xfId="0" applyNumberFormat="1" applyFont="1" applyBorder="1"/>
    <xf numFmtId="3" fontId="6" fillId="0" borderId="24" xfId="0" applyNumberFormat="1" applyFont="1" applyBorder="1" applyAlignment="1">
      <alignment vertical="top" wrapText="1"/>
    </xf>
    <xf numFmtId="3" fontId="0" fillId="0" borderId="25" xfId="0" applyNumberFormat="1" applyBorder="1"/>
    <xf numFmtId="0" fontId="0" fillId="0" borderId="25" xfId="0" applyBorder="1"/>
    <xf numFmtId="0" fontId="0" fillId="0" borderId="4" xfId="0" applyBorder="1"/>
    <xf numFmtId="2" fontId="3" fillId="0" borderId="20" xfId="0" applyNumberFormat="1" applyFont="1" applyBorder="1"/>
    <xf numFmtId="3" fontId="0" fillId="0" borderId="4" xfId="0" applyNumberFormat="1" applyBorder="1"/>
    <xf numFmtId="1" fontId="6" fillId="0" borderId="0" xfId="0" applyNumberFormat="1" applyFont="1"/>
    <xf numFmtId="2" fontId="1" fillId="0" borderId="0" xfId="0" applyNumberFormat="1" applyFont="1"/>
    <xf numFmtId="2" fontId="2" fillId="0" borderId="9" xfId="0" applyNumberFormat="1" applyFont="1" applyBorder="1"/>
    <xf numFmtId="2" fontId="1" fillId="0" borderId="4" xfId="0" applyNumberFormat="1" applyFont="1" applyBorder="1"/>
    <xf numFmtId="0" fontId="0" fillId="0" borderId="21" xfId="0" applyBorder="1"/>
    <xf numFmtId="0" fontId="0" fillId="0" borderId="21" xfId="0" applyBorder="1" applyAlignment="1">
      <alignment wrapText="1"/>
    </xf>
    <xf numFmtId="0" fontId="0" fillId="0" borderId="16" xfId="0" applyBorder="1"/>
    <xf numFmtId="2" fontId="0" fillId="0" borderId="0" xfId="0" applyNumberFormat="1"/>
    <xf numFmtId="3" fontId="5" fillId="0" borderId="26" xfId="0" applyNumberFormat="1" applyFont="1" applyBorder="1" applyAlignment="1">
      <alignment vertical="top"/>
    </xf>
    <xf numFmtId="3" fontId="5" fillId="0" borderId="7" xfId="0" applyNumberFormat="1" applyFont="1" applyBorder="1" applyAlignment="1">
      <alignment vertical="top"/>
    </xf>
    <xf numFmtId="2" fontId="1" fillId="0" borderId="16" xfId="0" applyNumberFormat="1" applyFont="1" applyBorder="1"/>
    <xf numFmtId="3" fontId="5" fillId="0" borderId="0" xfId="0" applyNumberFormat="1" applyFont="1" applyAlignment="1">
      <alignment vertical="top"/>
    </xf>
    <xf numFmtId="3" fontId="0" fillId="0" borderId="9" xfId="0" applyNumberFormat="1" applyBorder="1"/>
    <xf numFmtId="0" fontId="0" fillId="0" borderId="9" xfId="0" applyBorder="1"/>
    <xf numFmtId="2" fontId="1" fillId="0" borderId="9" xfId="0" applyNumberFormat="1" applyFont="1" applyBorder="1"/>
    <xf numFmtId="3" fontId="0" fillId="0" borderId="16" xfId="0" applyNumberFormat="1" applyBorder="1"/>
    <xf numFmtId="1" fontId="6" fillId="0" borderId="16" xfId="0" applyNumberFormat="1" applyFont="1" applyBorder="1"/>
    <xf numFmtId="2" fontId="0" fillId="0" borderId="16" xfId="0" applyNumberFormat="1" applyBorder="1"/>
    <xf numFmtId="2" fontId="2" fillId="5" borderId="9" xfId="0" applyNumberFormat="1" applyFont="1" applyFill="1" applyBorder="1"/>
    <xf numFmtId="1" fontId="6" fillId="0" borderId="21" xfId="0" applyNumberFormat="1" applyFont="1" applyBorder="1"/>
    <xf numFmtId="0" fontId="2" fillId="0" borderId="26" xfId="0" applyFont="1" applyBorder="1" applyAlignment="1">
      <alignment vertical="top"/>
    </xf>
    <xf numFmtId="0" fontId="2" fillId="0" borderId="26" xfId="0" applyFont="1" applyBorder="1"/>
    <xf numFmtId="2" fontId="2" fillId="5" borderId="16" xfId="0" applyNumberFormat="1" applyFont="1" applyFill="1" applyBorder="1"/>
    <xf numFmtId="0" fontId="1" fillId="0" borderId="23" xfId="0" applyFont="1" applyBorder="1"/>
    <xf numFmtId="0" fontId="1" fillId="0" borderId="24" xfId="0" applyFont="1" applyBorder="1"/>
    <xf numFmtId="1" fontId="0" fillId="0" borderId="0" xfId="0" applyNumberFormat="1"/>
    <xf numFmtId="1" fontId="0" fillId="0" borderId="16" xfId="0" applyNumberFormat="1" applyBorder="1"/>
    <xf numFmtId="2" fontId="7" fillId="5" borderId="1" xfId="0" applyNumberFormat="1" applyFont="1" applyFill="1" applyBorder="1" applyAlignment="1">
      <alignment horizontal="center"/>
    </xf>
    <xf numFmtId="1" fontId="6" fillId="0" borderId="23" xfId="0" applyNumberFormat="1" applyFont="1" applyBorder="1"/>
    <xf numFmtId="1" fontId="6" fillId="0" borderId="27" xfId="0" applyNumberFormat="1" applyFont="1" applyBorder="1"/>
    <xf numFmtId="0" fontId="0" fillId="0" borderId="0" xfId="0" applyAlignment="1">
      <alignment wrapText="1"/>
    </xf>
    <xf numFmtId="2" fontId="2" fillId="0" borderId="1" xfId="0" applyNumberFormat="1" applyFont="1" applyBorder="1" applyAlignment="1">
      <alignment vertical="top"/>
    </xf>
    <xf numFmtId="1" fontId="2" fillId="0" borderId="1" xfId="0" applyNumberFormat="1" applyFont="1" applyBorder="1" applyAlignment="1">
      <alignment vertical="top"/>
    </xf>
    <xf numFmtId="1" fontId="1" fillId="0" borderId="1" xfId="0" applyNumberFormat="1" applyFont="1" applyBorder="1"/>
    <xf numFmtId="2" fontId="2" fillId="0" borderId="1" xfId="0" applyNumberFormat="1" applyFont="1" applyBorder="1"/>
    <xf numFmtId="0" fontId="0" fillId="0" borderId="28" xfId="0" applyBorder="1"/>
    <xf numFmtId="0" fontId="2" fillId="0" borderId="7" xfId="0" applyFont="1" applyBorder="1"/>
    <xf numFmtId="0" fontId="2" fillId="0" borderId="29" xfId="0" applyFont="1" applyBorder="1"/>
    <xf numFmtId="2" fontId="1" fillId="0" borderId="1" xfId="0" applyNumberFormat="1" applyFont="1" applyBorder="1"/>
    <xf numFmtId="3" fontId="6" fillId="0" borderId="0" xfId="0" applyNumberFormat="1" applyFont="1" applyAlignment="1">
      <alignment vertical="top" wrapText="1"/>
    </xf>
    <xf numFmtId="3" fontId="6" fillId="0" borderId="9" xfId="0" applyNumberFormat="1" applyFont="1" applyBorder="1" applyAlignment="1">
      <alignment vertical="top" wrapText="1"/>
    </xf>
    <xf numFmtId="2" fontId="0" fillId="0" borderId="1" xfId="0" applyNumberFormat="1" applyBorder="1"/>
    <xf numFmtId="0" fontId="2" fillId="0" borderId="0" xfId="0" applyFont="1" applyAlignment="1">
      <alignment vertical="top"/>
    </xf>
    <xf numFmtId="0" fontId="5" fillId="0" borderId="26" xfId="0" applyFont="1" applyBorder="1" applyAlignment="1">
      <alignment vertical="top"/>
    </xf>
    <xf numFmtId="0" fontId="2" fillId="0" borderId="30" xfId="0" applyFont="1" applyBorder="1"/>
    <xf numFmtId="3" fontId="5" fillId="0" borderId="30" xfId="0" applyNumberFormat="1" applyFont="1" applyBorder="1" applyAlignment="1">
      <alignment vertical="top"/>
    </xf>
    <xf numFmtId="3" fontId="5" fillId="0" borderId="29" xfId="0" applyNumberFormat="1" applyFont="1" applyBorder="1" applyAlignment="1">
      <alignment vertical="top"/>
    </xf>
    <xf numFmtId="0" fontId="1" fillId="0" borderId="9" xfId="0" applyFont="1" applyBorder="1"/>
    <xf numFmtId="0" fontId="8" fillId="0" borderId="1" xfId="0" applyFont="1" applyBorder="1" applyAlignment="1">
      <alignment horizontal="left" vertical="center" wrapText="1"/>
    </xf>
    <xf numFmtId="2" fontId="9" fillId="0" borderId="1" xfId="0" applyNumberFormat="1" applyFont="1" applyBorder="1"/>
    <xf numFmtId="0" fontId="5" fillId="0" borderId="16" xfId="0" applyFont="1" applyBorder="1" applyAlignment="1">
      <alignment vertical="top"/>
    </xf>
    <xf numFmtId="2" fontId="3" fillId="0" borderId="2" xfId="0" applyNumberFormat="1" applyFont="1" applyBorder="1"/>
    <xf numFmtId="2" fontId="5" fillId="0" borderId="1" xfId="0" applyNumberFormat="1" applyFont="1" applyBorder="1" applyAlignment="1">
      <alignment vertical="top"/>
    </xf>
    <xf numFmtId="0" fontId="2" fillId="0" borderId="28" xfId="0" applyFont="1" applyBorder="1"/>
    <xf numFmtId="1" fontId="0" fillId="0" borderId="21" xfId="0" applyNumberFormat="1" applyBorder="1"/>
    <xf numFmtId="1" fontId="6" fillId="6" borderId="0" xfId="0" applyNumberFormat="1" applyFont="1" applyFill="1" applyAlignment="1">
      <alignment vertical="top" wrapText="1"/>
    </xf>
    <xf numFmtId="1" fontId="6" fillId="6" borderId="16" xfId="0" applyNumberFormat="1" applyFont="1" applyFill="1" applyBorder="1" applyAlignment="1">
      <alignment vertical="top" wrapText="1"/>
    </xf>
    <xf numFmtId="0" fontId="10" fillId="0" borderId="0" xfId="0" applyFont="1"/>
    <xf numFmtId="1" fontId="2" fillId="0" borderId="7" xfId="0" applyNumberFormat="1" applyFont="1" applyBorder="1"/>
    <xf numFmtId="0" fontId="0" fillId="0" borderId="16" xfId="0" applyBorder="1" applyAlignment="1">
      <alignment horizontal="left" vertical="center"/>
    </xf>
    <xf numFmtId="1" fontId="2" fillId="0" borderId="26" xfId="0" applyNumberFormat="1" applyFont="1" applyBorder="1"/>
    <xf numFmtId="0" fontId="2" fillId="0" borderId="1" xfId="0" applyFont="1" applyBorder="1" applyAlignment="1">
      <alignment vertical="top"/>
    </xf>
    <xf numFmtId="0" fontId="1" fillId="0" borderId="28" xfId="0" applyFont="1" applyBorder="1"/>
    <xf numFmtId="0" fontId="1" fillId="0" borderId="1" xfId="0" applyFont="1" applyBorder="1"/>
    <xf numFmtId="0" fontId="0" fillId="0" borderId="1" xfId="0" applyBorder="1"/>
    <xf numFmtId="0" fontId="10" fillId="0" borderId="1" xfId="0" applyFont="1" applyBorder="1"/>
    <xf numFmtId="0" fontId="0" fillId="0" borderId="26" xfId="0" applyBorder="1"/>
    <xf numFmtId="1" fontId="2" fillId="0" borderId="30" xfId="0" applyNumberFormat="1" applyFont="1" applyBorder="1"/>
    <xf numFmtId="0" fontId="0" fillId="0" borderId="29" xfId="0" applyBorder="1"/>
    <xf numFmtId="1" fontId="9" fillId="0" borderId="16" xfId="0" applyNumberFormat="1" applyFont="1" applyBorder="1"/>
    <xf numFmtId="1" fontId="2" fillId="0" borderId="29" xfId="0" applyNumberFormat="1" applyFont="1" applyBorder="1"/>
    <xf numFmtId="0" fontId="2" fillId="0" borderId="26" xfId="0" applyFont="1" applyBorder="1" applyAlignment="1">
      <alignment horizontal="left"/>
    </xf>
    <xf numFmtId="2" fontId="2" fillId="0" borderId="22" xfId="0" applyNumberFormat="1" applyFont="1" applyBorder="1"/>
    <xf numFmtId="2" fontId="2" fillId="0" borderId="7" xfId="0" applyNumberFormat="1" applyFont="1" applyBorder="1"/>
    <xf numFmtId="0" fontId="0" fillId="0" borderId="26" xfId="0" applyBorder="1" applyAlignment="1">
      <alignment horizontal="left" vertical="center"/>
    </xf>
    <xf numFmtId="2" fontId="0" fillId="0" borderId="1" xfId="0" applyNumberFormat="1" applyBorder="1" applyAlignment="1">
      <alignment vertical="top"/>
    </xf>
    <xf numFmtId="2" fontId="12" fillId="0" borderId="1" xfId="0" applyNumberFormat="1" applyFont="1" applyBorder="1" applyAlignment="1">
      <alignment vertical="top"/>
    </xf>
    <xf numFmtId="1" fontId="12" fillId="0" borderId="1" xfId="0" applyNumberFormat="1" applyFont="1" applyBorder="1" applyAlignment="1">
      <alignment vertical="top"/>
    </xf>
    <xf numFmtId="0" fontId="14" fillId="0" borderId="1" xfId="0" applyFont="1" applyBorder="1"/>
    <xf numFmtId="1" fontId="15" fillId="0" borderId="1" xfId="0" applyNumberFormat="1" applyFont="1" applyBorder="1" applyAlignment="1">
      <alignment vertical="top"/>
    </xf>
    <xf numFmtId="0" fontId="16" fillId="0" borderId="1" xfId="0" applyFont="1" applyBorder="1"/>
    <xf numFmtId="1" fontId="3" fillId="0" borderId="0" xfId="0" applyNumberFormat="1" applyFont="1" applyAlignment="1">
      <alignment horizontal="right"/>
    </xf>
    <xf numFmtId="1" fontId="3" fillId="0" borderId="0" xfId="0" applyNumberFormat="1" applyFont="1"/>
    <xf numFmtId="1" fontId="3" fillId="0" borderId="31" xfId="0" applyNumberFormat="1" applyFont="1" applyBorder="1"/>
    <xf numFmtId="1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/>
    <xf numFmtId="0" fontId="4" fillId="0" borderId="2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31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3" fillId="0" borderId="32" xfId="0" applyFont="1" applyBorder="1" applyAlignment="1">
      <alignment horizontal="right"/>
    </xf>
    <xf numFmtId="1" fontId="3" fillId="6" borderId="16" xfId="0" applyNumberFormat="1" applyFont="1" applyFill="1" applyBorder="1" applyAlignment="1">
      <alignment horizontal="center"/>
    </xf>
    <xf numFmtId="1" fontId="3" fillId="6" borderId="9" xfId="0" applyNumberFormat="1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/>
    </xf>
    <xf numFmtId="1" fontId="3" fillId="6" borderId="8" xfId="0" applyNumberFormat="1" applyFont="1" applyFill="1" applyBorder="1" applyAlignment="1">
      <alignment horizontal="center"/>
    </xf>
    <xf numFmtId="1" fontId="3" fillId="6" borderId="7" xfId="0" applyNumberFormat="1" applyFont="1" applyFill="1" applyBorder="1" applyAlignment="1">
      <alignment horizontal="center"/>
    </xf>
    <xf numFmtId="1" fontId="3" fillId="6" borderId="18" xfId="0" applyNumberFormat="1" applyFont="1" applyFill="1" applyBorder="1" applyAlignment="1">
      <alignment horizontal="center" vertical="center"/>
    </xf>
    <xf numFmtId="1" fontId="3" fillId="6" borderId="0" xfId="0" applyNumberFormat="1" applyFont="1" applyFill="1" applyAlignment="1">
      <alignment horizontal="center"/>
    </xf>
    <xf numFmtId="1" fontId="3" fillId="6" borderId="11" xfId="0" applyNumberFormat="1" applyFont="1" applyFill="1" applyBorder="1" applyAlignment="1">
      <alignment horizontal="center" vertical="center"/>
    </xf>
    <xf numFmtId="1" fontId="3" fillId="6" borderId="5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left"/>
    </xf>
    <xf numFmtId="1" fontId="2" fillId="0" borderId="26" xfId="0" applyNumberFormat="1" applyFont="1" applyBorder="1" applyAlignment="1">
      <alignment vertical="top"/>
    </xf>
    <xf numFmtId="1" fontId="5" fillId="0" borderId="26" xfId="0" applyNumberFormat="1" applyFont="1" applyBorder="1" applyAlignment="1">
      <alignment vertical="top"/>
    </xf>
    <xf numFmtId="2" fontId="5" fillId="0" borderId="16" xfId="0" applyNumberFormat="1" applyFont="1" applyBorder="1" applyAlignment="1">
      <alignment vertical="top"/>
    </xf>
    <xf numFmtId="1" fontId="5" fillId="0" borderId="30" xfId="0" applyNumberFormat="1" applyFont="1" applyBorder="1" applyAlignment="1">
      <alignment vertical="top"/>
    </xf>
    <xf numFmtId="1" fontId="6" fillId="0" borderId="0" xfId="0" applyNumberFormat="1" applyFont="1" applyAlignment="1">
      <alignment vertical="top" wrapText="1"/>
    </xf>
    <xf numFmtId="1" fontId="6" fillId="0" borderId="16" xfId="0" applyNumberFormat="1" applyFont="1" applyBorder="1" applyAlignment="1">
      <alignment vertical="top" wrapText="1"/>
    </xf>
    <xf numFmtId="2" fontId="5" fillId="0" borderId="9" xfId="0" applyNumberFormat="1" applyFont="1" applyBorder="1" applyAlignment="1">
      <alignment vertical="top"/>
    </xf>
    <xf numFmtId="1" fontId="6" fillId="0" borderId="7" xfId="0" applyNumberFormat="1" applyFont="1" applyBorder="1"/>
    <xf numFmtId="0" fontId="0" fillId="0" borderId="33" xfId="0" applyBorder="1" applyAlignment="1">
      <alignment wrapText="1"/>
    </xf>
    <xf numFmtId="1" fontId="2" fillId="0" borderId="0" xfId="0" applyNumberFormat="1" applyFont="1" applyAlignment="1">
      <alignment vertical="top"/>
    </xf>
    <xf numFmtId="0" fontId="0" fillId="0" borderId="7" xfId="0" applyBorder="1"/>
    <xf numFmtId="1" fontId="2" fillId="0" borderId="16" xfId="0" applyNumberFormat="1" applyFont="1" applyBorder="1" applyAlignment="1">
      <alignment vertical="top"/>
    </xf>
    <xf numFmtId="1" fontId="5" fillId="0" borderId="16" xfId="0" applyNumberFormat="1" applyFont="1" applyBorder="1" applyAlignment="1">
      <alignment vertical="top"/>
    </xf>
    <xf numFmtId="0" fontId="0" fillId="0" borderId="13" xfId="0" applyBorder="1"/>
    <xf numFmtId="0" fontId="0" fillId="0" borderId="34" xfId="0" applyBorder="1"/>
    <xf numFmtId="0" fontId="0" fillId="0" borderId="33" xfId="0" applyBorder="1"/>
    <xf numFmtId="1" fontId="6" fillId="0" borderId="23" xfId="0" applyNumberFormat="1" applyFont="1" applyBorder="1" applyAlignment="1">
      <alignment vertical="top" wrapText="1"/>
    </xf>
    <xf numFmtId="1" fontId="6" fillId="0" borderId="27" xfId="0" applyNumberFormat="1" applyFont="1" applyBorder="1" applyAlignment="1">
      <alignment vertical="top" wrapText="1"/>
    </xf>
    <xf numFmtId="2" fontId="2" fillId="8" borderId="16" xfId="0" applyNumberFormat="1" applyFont="1" applyFill="1" applyBorder="1"/>
    <xf numFmtId="1" fontId="5" fillId="0" borderId="7" xfId="0" applyNumberFormat="1" applyFont="1" applyBorder="1" applyAlignment="1">
      <alignment vertical="top"/>
    </xf>
    <xf numFmtId="1" fontId="1" fillId="0" borderId="23" xfId="0" applyNumberFormat="1" applyFont="1" applyBorder="1"/>
    <xf numFmtId="1" fontId="1" fillId="0" borderId="27" xfId="0" applyNumberFormat="1" applyFont="1" applyBorder="1"/>
    <xf numFmtId="2" fontId="2" fillId="0" borderId="25" xfId="0" applyNumberFormat="1" applyFont="1" applyBorder="1"/>
    <xf numFmtId="1" fontId="1" fillId="0" borderId="4" xfId="0" applyNumberFormat="1" applyFont="1" applyBorder="1"/>
    <xf numFmtId="2" fontId="2" fillId="0" borderId="4" xfId="0" applyNumberFormat="1" applyFont="1" applyBorder="1"/>
    <xf numFmtId="2" fontId="2" fillId="0" borderId="35" xfId="0" applyNumberFormat="1" applyFont="1" applyBorder="1"/>
    <xf numFmtId="1" fontId="2" fillId="0" borderId="1" xfId="0" applyNumberFormat="1" applyFont="1" applyBorder="1" applyAlignment="1">
      <alignment horizontal="left" vertical="top"/>
    </xf>
    <xf numFmtId="1" fontId="2" fillId="0" borderId="1" xfId="0" applyNumberFormat="1" applyFont="1" applyBorder="1"/>
    <xf numFmtId="1" fontId="1" fillId="0" borderId="0" xfId="0" applyNumberFormat="1" applyFont="1"/>
    <xf numFmtId="1" fontId="1" fillId="0" borderId="16" xfId="0" applyNumberFormat="1" applyFont="1" applyBorder="1"/>
    <xf numFmtId="2" fontId="9" fillId="0" borderId="16" xfId="0" applyNumberFormat="1" applyFont="1" applyBorder="1"/>
    <xf numFmtId="1" fontId="0" fillId="6" borderId="21" xfId="0" applyNumberFormat="1" applyFill="1" applyBorder="1" applyAlignment="1">
      <alignment vertical="top" wrapText="1"/>
    </xf>
    <xf numFmtId="1" fontId="0" fillId="0" borderId="7" xfId="0" applyNumberFormat="1" applyBorder="1"/>
    <xf numFmtId="2" fontId="9" fillId="0" borderId="1" xfId="0" applyNumberFormat="1" applyFont="1" applyBorder="1" applyAlignment="1">
      <alignment vertical="top"/>
    </xf>
    <xf numFmtId="1" fontId="9" fillId="0" borderId="1" xfId="0" applyNumberFormat="1" applyFont="1" applyBorder="1"/>
    <xf numFmtId="1" fontId="5" fillId="5" borderId="26" xfId="0" applyNumberFormat="1" applyFont="1" applyFill="1" applyBorder="1" applyAlignment="1">
      <alignment vertical="top"/>
    </xf>
    <xf numFmtId="0" fontId="2" fillId="0" borderId="9" xfId="0" applyFont="1" applyBorder="1"/>
    <xf numFmtId="1" fontId="9" fillId="0" borderId="1" xfId="0" applyNumberFormat="1" applyFont="1" applyBorder="1" applyAlignment="1">
      <alignment horizontal="left" vertical="top"/>
    </xf>
    <xf numFmtId="1" fontId="5" fillId="6" borderId="26" xfId="0" applyNumberFormat="1" applyFont="1" applyFill="1" applyBorder="1" applyAlignment="1">
      <alignment vertical="top"/>
    </xf>
    <xf numFmtId="1" fontId="5" fillId="6" borderId="30" xfId="0" applyNumberFormat="1" applyFont="1" applyFill="1" applyBorder="1" applyAlignment="1">
      <alignment vertical="top"/>
    </xf>
    <xf numFmtId="1" fontId="9" fillId="0" borderId="1" xfId="0" applyNumberFormat="1" applyFont="1" applyBorder="1" applyAlignment="1">
      <alignment vertical="top"/>
    </xf>
    <xf numFmtId="1" fontId="6" fillId="6" borderId="7" xfId="0" applyNumberFormat="1" applyFont="1" applyFill="1" applyBorder="1" applyAlignment="1">
      <alignment vertical="top" wrapText="1"/>
    </xf>
    <xf numFmtId="1" fontId="6" fillId="6" borderId="21" xfId="0" applyNumberFormat="1" applyFont="1" applyFill="1" applyBorder="1" applyAlignment="1">
      <alignment vertical="top" wrapText="1"/>
    </xf>
    <xf numFmtId="1" fontId="0" fillId="0" borderId="1" xfId="0" applyNumberFormat="1" applyBorder="1"/>
    <xf numFmtId="2" fontId="6" fillId="0" borderId="1" xfId="0" applyNumberFormat="1" applyFont="1" applyBorder="1" applyAlignment="1">
      <alignment vertical="top"/>
    </xf>
    <xf numFmtId="1" fontId="0" fillId="0" borderId="23" xfId="0" applyNumberFormat="1" applyBorder="1"/>
    <xf numFmtId="1" fontId="0" fillId="0" borderId="36" xfId="0" applyNumberFormat="1" applyBorder="1"/>
    <xf numFmtId="1" fontId="0" fillId="0" borderId="37" xfId="0" applyNumberFormat="1" applyBorder="1"/>
    <xf numFmtId="1" fontId="5" fillId="6" borderId="16" xfId="0" applyNumberFormat="1" applyFont="1" applyFill="1" applyBorder="1" applyAlignment="1">
      <alignment vertical="top"/>
    </xf>
    <xf numFmtId="1" fontId="5" fillId="6" borderId="7" xfId="0" applyNumberFormat="1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4" fontId="4" fillId="0" borderId="1" xfId="0" applyNumberFormat="1" applyFont="1" applyBorder="1"/>
    <xf numFmtId="4" fontId="0" fillId="0" borderId="1" xfId="0" applyNumberFormat="1" applyBorder="1"/>
    <xf numFmtId="0" fontId="0" fillId="3" borderId="1" xfId="0" applyFill="1" applyBorder="1"/>
    <xf numFmtId="4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13" xfId="0" applyFont="1" applyBorder="1"/>
    <xf numFmtId="0" fontId="0" fillId="0" borderId="24" xfId="0" applyBorder="1"/>
    <xf numFmtId="1" fontId="0" fillId="0" borderId="4" xfId="0" applyNumberFormat="1" applyBorder="1"/>
    <xf numFmtId="2" fontId="12" fillId="0" borderId="0" xfId="0" applyNumberFormat="1" applyFont="1" applyAlignment="1">
      <alignment vertical="top"/>
    </xf>
    <xf numFmtId="1" fontId="12" fillId="0" borderId="0" xfId="0" applyNumberFormat="1" applyFont="1" applyAlignment="1">
      <alignment vertical="top"/>
    </xf>
    <xf numFmtId="0" fontId="14" fillId="0" borderId="0" xfId="0" applyFont="1"/>
    <xf numFmtId="0" fontId="16" fillId="0" borderId="0" xfId="0" applyFont="1"/>
    <xf numFmtId="0" fontId="0" fillId="0" borderId="38" xfId="0" applyBorder="1"/>
    <xf numFmtId="2" fontId="2" fillId="9" borderId="1" xfId="0" applyNumberFormat="1" applyFont="1" applyFill="1" applyBorder="1" applyAlignment="1">
      <alignment vertical="top"/>
    </xf>
    <xf numFmtId="1" fontId="2" fillId="9" borderId="1" xfId="0" applyNumberFormat="1" applyFont="1" applyFill="1" applyBorder="1" applyAlignment="1">
      <alignment vertical="top"/>
    </xf>
    <xf numFmtId="1" fontId="1" fillId="9" borderId="1" xfId="0" applyNumberFormat="1" applyFont="1" applyFill="1" applyBorder="1"/>
    <xf numFmtId="2" fontId="0" fillId="9" borderId="1" xfId="0" applyNumberFormat="1" applyFill="1" applyBorder="1"/>
    <xf numFmtId="2" fontId="2" fillId="9" borderId="1" xfId="0" applyNumberFormat="1" applyFont="1" applyFill="1" applyBorder="1"/>
    <xf numFmtId="0" fontId="0" fillId="9" borderId="28" xfId="0" applyFill="1" applyBorder="1"/>
    <xf numFmtId="2" fontId="0" fillId="9" borderId="1" xfId="0" applyNumberFormat="1" applyFill="1" applyBorder="1" applyAlignment="1">
      <alignment vertical="top"/>
    </xf>
    <xf numFmtId="0" fontId="8" fillId="9" borderId="1" xfId="0" applyFont="1" applyFill="1" applyBorder="1" applyAlignment="1">
      <alignment horizontal="left" vertical="center" wrapText="1"/>
    </xf>
    <xf numFmtId="0" fontId="0" fillId="9" borderId="1" xfId="0" applyFill="1" applyBorder="1"/>
    <xf numFmtId="0" fontId="1" fillId="9" borderId="1" xfId="0" applyFont="1" applyFill="1" applyBorder="1"/>
    <xf numFmtId="0" fontId="0" fillId="9" borderId="1" xfId="0" applyFill="1" applyBorder="1" applyAlignment="1">
      <alignment wrapText="1"/>
    </xf>
    <xf numFmtId="2" fontId="12" fillId="9" borderId="1" xfId="0" applyNumberFormat="1" applyFont="1" applyFill="1" applyBorder="1" applyAlignment="1">
      <alignment vertical="top"/>
    </xf>
    <xf numFmtId="1" fontId="12" fillId="9" borderId="1" xfId="0" applyNumberFormat="1" applyFont="1" applyFill="1" applyBorder="1" applyAlignment="1">
      <alignment vertical="top"/>
    </xf>
    <xf numFmtId="0" fontId="14" fillId="9" borderId="1" xfId="0" applyFont="1" applyFill="1" applyBorder="1"/>
    <xf numFmtId="1" fontId="15" fillId="9" borderId="1" xfId="0" applyNumberFormat="1" applyFont="1" applyFill="1" applyBorder="1" applyAlignment="1">
      <alignment vertical="top"/>
    </xf>
    <xf numFmtId="0" fontId="16" fillId="9" borderId="1" xfId="0" applyFont="1" applyFill="1" applyBorder="1"/>
    <xf numFmtId="2" fontId="9" fillId="9" borderId="1" xfId="0" applyNumberFormat="1" applyFont="1" applyFill="1" applyBorder="1" applyAlignment="1">
      <alignment vertical="top"/>
    </xf>
    <xf numFmtId="1" fontId="9" fillId="9" borderId="1" xfId="0" applyNumberFormat="1" applyFont="1" applyFill="1" applyBorder="1" applyAlignment="1">
      <alignment vertical="top"/>
    </xf>
    <xf numFmtId="0" fontId="0" fillId="9" borderId="33" xfId="0" applyFill="1" applyBorder="1"/>
    <xf numFmtId="2" fontId="15" fillId="9" borderId="1" xfId="0" applyNumberFormat="1" applyFont="1" applyFill="1" applyBorder="1" applyAlignment="1">
      <alignment vertical="top"/>
    </xf>
    <xf numFmtId="0" fontId="20" fillId="0" borderId="0" xfId="0" applyFont="1"/>
    <xf numFmtId="0" fontId="22" fillId="0" borderId="0" xfId="0" applyFont="1"/>
    <xf numFmtId="1" fontId="9" fillId="0" borderId="0" xfId="0" applyNumberFormat="1" applyFont="1"/>
    <xf numFmtId="1" fontId="2" fillId="0" borderId="0" xfId="0" applyNumberFormat="1" applyFont="1" applyAlignment="1">
      <alignment horizontal="left"/>
    </xf>
    <xf numFmtId="2" fontId="0" fillId="0" borderId="21" xfId="0" applyNumberFormat="1" applyBorder="1"/>
    <xf numFmtId="1" fontId="9" fillId="0" borderId="26" xfId="0" applyNumberFormat="1" applyFont="1" applyBorder="1"/>
    <xf numFmtId="1" fontId="5" fillId="5" borderId="16" xfId="0" applyNumberFormat="1" applyFont="1" applyFill="1" applyBorder="1" applyAlignment="1">
      <alignment vertical="top"/>
    </xf>
    <xf numFmtId="0" fontId="0" fillId="0" borderId="16" xfId="0" applyBorder="1" applyAlignment="1">
      <alignment wrapText="1"/>
    </xf>
    <xf numFmtId="0" fontId="2" fillId="0" borderId="4" xfId="0" applyFont="1" applyBorder="1"/>
    <xf numFmtId="1" fontId="0" fillId="0" borderId="27" xfId="0" applyNumberFormat="1" applyBorder="1"/>
    <xf numFmtId="0" fontId="0" fillId="0" borderId="36" xfId="0" applyBorder="1"/>
    <xf numFmtId="0" fontId="0" fillId="0" borderId="37" xfId="0" applyBorder="1"/>
    <xf numFmtId="2" fontId="2" fillId="5" borderId="0" xfId="0" applyNumberFormat="1" applyFont="1" applyFill="1"/>
    <xf numFmtId="1" fontId="9" fillId="0" borderId="4" xfId="0" applyNumberFormat="1" applyFont="1" applyBorder="1"/>
    <xf numFmtId="2" fontId="6" fillId="0" borderId="4" xfId="0" applyNumberFormat="1" applyFont="1" applyBorder="1" applyAlignment="1">
      <alignment vertical="top"/>
    </xf>
    <xf numFmtId="1" fontId="2" fillId="5" borderId="26" xfId="0" applyNumberFormat="1" applyFont="1" applyFill="1" applyBorder="1"/>
    <xf numFmtId="1" fontId="2" fillId="5" borderId="30" xfId="0" applyNumberFormat="1" applyFont="1" applyFill="1" applyBorder="1"/>
    <xf numFmtId="1" fontId="6" fillId="6" borderId="23" xfId="0" applyNumberFormat="1" applyFont="1" applyFill="1" applyBorder="1" applyAlignment="1">
      <alignment vertical="top" wrapText="1"/>
    </xf>
    <xf numFmtId="1" fontId="6" fillId="6" borderId="27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left" vertical="center"/>
    </xf>
    <xf numFmtId="0" fontId="3" fillId="5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2" fontId="7" fillId="5" borderId="10" xfId="0" applyNumberFormat="1" applyFont="1" applyFill="1" applyBorder="1" applyAlignment="1">
      <alignment horizontal="center" vertical="center"/>
    </xf>
    <xf numFmtId="2" fontId="7" fillId="5" borderId="19" xfId="0" applyNumberFormat="1" applyFont="1" applyFill="1" applyBorder="1" applyAlignment="1">
      <alignment horizontal="center" vertical="center"/>
    </xf>
    <xf numFmtId="2" fontId="7" fillId="5" borderId="3" xfId="0" applyNumberFormat="1" applyFont="1" applyFill="1" applyBorder="1" applyAlignment="1">
      <alignment horizontal="center" vertical="center"/>
    </xf>
    <xf numFmtId="2" fontId="3" fillId="5" borderId="10" xfId="0" applyNumberFormat="1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2" fontId="3" fillId="5" borderId="19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1" fontId="9" fillId="0" borderId="26" xfId="0" applyNumberFormat="1" applyFont="1" applyFill="1" applyBorder="1"/>
    <xf numFmtId="1" fontId="2" fillId="0" borderId="0" xfId="0" applyNumberFormat="1" applyFont="1" applyBorder="1"/>
    <xf numFmtId="1" fontId="2" fillId="0" borderId="0" xfId="0" applyNumberFormat="1" applyFont="1" applyBorder="1" applyAlignment="1">
      <alignment vertical="top"/>
    </xf>
    <xf numFmtId="0" fontId="0" fillId="0" borderId="0" xfId="0" applyBorder="1"/>
    <xf numFmtId="1" fontId="0" fillId="0" borderId="0" xfId="0" applyNumberFormat="1" applyBorder="1"/>
    <xf numFmtId="0" fontId="0" fillId="0" borderId="0" xfId="0" applyBorder="1" applyAlignment="1">
      <alignment horizontal="left" vertical="center"/>
    </xf>
    <xf numFmtId="1" fontId="6" fillId="0" borderId="0" xfId="0" applyNumberFormat="1" applyFont="1" applyBorder="1" applyAlignment="1">
      <alignment vertical="top" wrapText="1"/>
    </xf>
    <xf numFmtId="1" fontId="1" fillId="0" borderId="0" xfId="0" applyNumberFormat="1" applyFont="1" applyBorder="1"/>
    <xf numFmtId="1" fontId="6" fillId="0" borderId="0" xfId="0" applyNumberFormat="1" applyFont="1" applyBorder="1"/>
    <xf numFmtId="1" fontId="6" fillId="6" borderId="0" xfId="0" applyNumberFormat="1" applyFont="1" applyFill="1" applyBorder="1" applyAlignment="1">
      <alignment vertical="top" wrapText="1"/>
    </xf>
    <xf numFmtId="2" fontId="2" fillId="0" borderId="0" xfId="0" applyNumberFormat="1" applyFont="1" applyBorder="1"/>
    <xf numFmtId="0" fontId="2" fillId="0" borderId="0" xfId="0" applyFont="1" applyBorder="1"/>
    <xf numFmtId="0" fontId="0" fillId="0" borderId="0" xfId="0" applyBorder="1" applyAlignment="1">
      <alignment wrapText="1"/>
    </xf>
    <xf numFmtId="1" fontId="2" fillId="0" borderId="16" xfId="0" applyNumberFormat="1" applyFont="1" applyBorder="1" applyAlignment="1">
      <alignment horizontal="left"/>
    </xf>
    <xf numFmtId="0" fontId="0" fillId="0" borderId="16" xfId="0" applyFill="1" applyBorder="1"/>
    <xf numFmtId="0" fontId="1" fillId="0" borderId="0" xfId="0" applyFont="1" applyBorder="1"/>
    <xf numFmtId="2" fontId="5" fillId="0" borderId="0" xfId="0" applyNumberFormat="1" applyFont="1" applyBorder="1" applyAlignment="1">
      <alignment vertical="top"/>
    </xf>
  </cellXfs>
  <cellStyles count="6">
    <cellStyle name="Normal" xfId="0" builtinId="0"/>
    <cellStyle name="Untitled1" xfId="1" xr:uid="{00000000-0005-0000-0000-000006000000}"/>
    <cellStyle name="Untitled2" xfId="2" xr:uid="{00000000-0005-0000-0000-000007000000}"/>
    <cellStyle name="Untitled3" xfId="3" xr:uid="{00000000-0005-0000-0000-000008000000}"/>
    <cellStyle name="Untitled4" xfId="4" xr:uid="{00000000-0005-0000-0000-000009000000}"/>
    <cellStyle name="Untitled5" xfId="5" xr:uid="{00000000-0005-0000-0000-00000A000000}"/>
  </cellStyles>
  <dxfs count="4">
    <dxf>
      <font>
        <color rgb="FF000000"/>
        <name val="Arial"/>
        <family val="2"/>
        <charset val="1"/>
      </font>
      <fill>
        <patternFill>
          <bgColor rgb="FFFF6D6D"/>
        </patternFill>
      </fill>
    </dxf>
    <dxf>
      <font>
        <color rgb="FF000000"/>
        <name val="Arial"/>
        <family val="2"/>
        <charset val="1"/>
      </font>
      <fill>
        <patternFill>
          <bgColor rgb="FFE8F2A1"/>
        </patternFill>
      </fill>
    </dxf>
    <dxf>
      <font>
        <color rgb="FF000000"/>
        <name val="Arial"/>
        <family val="2"/>
        <charset val="1"/>
      </font>
      <fill>
        <patternFill>
          <bgColor rgb="FFFF6D6D"/>
        </patternFill>
      </fill>
    </dxf>
    <dxf>
      <font>
        <color rgb="FF000000"/>
        <name val="Arial"/>
        <family val="2"/>
        <charset val="1"/>
      </font>
      <fill>
        <patternFill>
          <bgColor rgb="FFE8F2A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D4EA6B"/>
      <rgbColor rgb="FFCCFFFF"/>
      <rgbColor rgb="FF660066"/>
      <rgbColor rgb="FFFF6D6D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E8F2A1"/>
      <rgbColor rgb="FFBDD7EE"/>
      <rgbColor rgb="FFFF99CC"/>
      <rgbColor rgb="FFCC99FF"/>
      <rgbColor rgb="FFEAD1D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222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17</xdr:col>
      <xdr:colOff>228600</xdr:colOff>
      <xdr:row>56</xdr:row>
      <xdr:rowOff>110210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E5A3E04C-43D6-4E6C-8241-122EB02CDA64}"/>
            </a:ext>
          </a:extLst>
        </xdr:cNvPr>
        <xdr:cNvSpPr/>
      </xdr:nvSpPr>
      <xdr:spPr>
        <a:xfrm>
          <a:off x="0" y="0"/>
          <a:ext cx="6781800" cy="90745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115956</xdr:rowOff>
    </xdr:to>
    <xdr:sp macro="" textlink="">
      <xdr:nvSpPr>
        <xdr:cNvPr id="3" name="shapetype_202" hidden="1">
          <a:extLst>
            <a:ext uri="{FF2B5EF4-FFF2-40B4-BE49-F238E27FC236}">
              <a16:creationId xmlns:a16="http://schemas.microsoft.com/office/drawing/2014/main" id="{43286518-20A8-4DF0-A28B-FA413CFC0E9D}"/>
            </a:ext>
          </a:extLst>
        </xdr:cNvPr>
        <xdr:cNvSpPr/>
      </xdr:nvSpPr>
      <xdr:spPr>
        <a:xfrm>
          <a:off x="0" y="0"/>
          <a:ext cx="9700320" cy="9413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115956</xdr:rowOff>
    </xdr:to>
    <xdr:sp macro="" textlink="">
      <xdr:nvSpPr>
        <xdr:cNvPr id="4" name="shapetype_202" hidden="1">
          <a:extLst>
            <a:ext uri="{FF2B5EF4-FFF2-40B4-BE49-F238E27FC236}">
              <a16:creationId xmlns:a16="http://schemas.microsoft.com/office/drawing/2014/main" id="{D9FFEA57-D98B-43FA-9248-D5BDCEEC07FD}"/>
            </a:ext>
          </a:extLst>
        </xdr:cNvPr>
        <xdr:cNvSpPr/>
      </xdr:nvSpPr>
      <xdr:spPr>
        <a:xfrm>
          <a:off x="0" y="0"/>
          <a:ext cx="9700320" cy="9413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115956</xdr:rowOff>
    </xdr:to>
    <xdr:sp macro="" textlink="">
      <xdr:nvSpPr>
        <xdr:cNvPr id="5" name="shapetype_202" hidden="1">
          <a:extLst>
            <a:ext uri="{FF2B5EF4-FFF2-40B4-BE49-F238E27FC236}">
              <a16:creationId xmlns:a16="http://schemas.microsoft.com/office/drawing/2014/main" id="{C1A60BD6-D118-4660-BC0B-4A98DC7B3543}"/>
            </a:ext>
          </a:extLst>
        </xdr:cNvPr>
        <xdr:cNvSpPr/>
      </xdr:nvSpPr>
      <xdr:spPr>
        <a:xfrm>
          <a:off x="0" y="0"/>
          <a:ext cx="9700320" cy="9413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115956</xdr:rowOff>
    </xdr:to>
    <xdr:sp macro="" textlink="">
      <xdr:nvSpPr>
        <xdr:cNvPr id="6" name="shapetype_202" hidden="1">
          <a:extLst>
            <a:ext uri="{FF2B5EF4-FFF2-40B4-BE49-F238E27FC236}">
              <a16:creationId xmlns:a16="http://schemas.microsoft.com/office/drawing/2014/main" id="{5520E07E-6995-44DF-91D2-C30693463678}"/>
            </a:ext>
          </a:extLst>
        </xdr:cNvPr>
        <xdr:cNvSpPr/>
      </xdr:nvSpPr>
      <xdr:spPr>
        <a:xfrm>
          <a:off x="0" y="0"/>
          <a:ext cx="9700320" cy="9413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115956</xdr:rowOff>
    </xdr:to>
    <xdr:sp macro="" textlink="">
      <xdr:nvSpPr>
        <xdr:cNvPr id="7" name="shapetype_202" hidden="1">
          <a:extLst>
            <a:ext uri="{FF2B5EF4-FFF2-40B4-BE49-F238E27FC236}">
              <a16:creationId xmlns:a16="http://schemas.microsoft.com/office/drawing/2014/main" id="{0AFC4C8E-B8B7-4F11-A5A7-84919D422374}"/>
            </a:ext>
          </a:extLst>
        </xdr:cNvPr>
        <xdr:cNvSpPr/>
      </xdr:nvSpPr>
      <xdr:spPr>
        <a:xfrm>
          <a:off x="0" y="0"/>
          <a:ext cx="9700320" cy="9413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115956</xdr:rowOff>
    </xdr:to>
    <xdr:sp macro="" textlink="">
      <xdr:nvSpPr>
        <xdr:cNvPr id="8" name="shapetype_202" hidden="1">
          <a:extLst>
            <a:ext uri="{FF2B5EF4-FFF2-40B4-BE49-F238E27FC236}">
              <a16:creationId xmlns:a16="http://schemas.microsoft.com/office/drawing/2014/main" id="{03DD8501-1BBD-49C1-9536-70F8EF6A2941}"/>
            </a:ext>
          </a:extLst>
        </xdr:cNvPr>
        <xdr:cNvSpPr/>
      </xdr:nvSpPr>
      <xdr:spPr>
        <a:xfrm>
          <a:off x="0" y="0"/>
          <a:ext cx="9700320" cy="9413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16</xdr:col>
      <xdr:colOff>232605</xdr:colOff>
      <xdr:row>46</xdr:row>
      <xdr:rowOff>80100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0" y="0"/>
          <a:ext cx="9591840" cy="75934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8" name="shapetype_202" hidden="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9" name="shapetype_202" hidden="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10" name="shapetype_202" hidden="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11" name="shapetype_202" hidden="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12" name="shapetype_202" hidden="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13" name="shapetype_202" hidden="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14" name="shapetype_202" hidden="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15" name="shapetype_202" hidden="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0" y="0"/>
          <a:ext cx="10050840" cy="9626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1732-0687-47E9-A6E2-80DBADAB0A82}">
  <dimension ref="A1:DT126"/>
  <sheetViews>
    <sheetView zoomScaleNormal="100" workbookViewId="0">
      <pane xSplit="2" ySplit="7" topLeftCell="CU8" activePane="bottomRight" state="frozen"/>
      <selection pane="topRight" activeCell="CM1" sqref="CM1"/>
      <selection pane="bottomLeft" activeCell="A8" sqref="A8"/>
      <selection pane="bottomRight" activeCell="B4" sqref="B4"/>
    </sheetView>
  </sheetViews>
  <sheetFormatPr defaultColWidth="8.6640625" defaultRowHeight="13.2" outlineLevelCol="1" x14ac:dyDescent="0.25"/>
  <cols>
    <col min="1" max="1" width="3.88671875" style="8" customWidth="1"/>
    <col min="2" max="2" width="21.88671875" style="8" customWidth="1"/>
    <col min="3" max="3" width="10.6640625" style="8" customWidth="1"/>
    <col min="4" max="6" width="7.5546875" style="8" customWidth="1"/>
    <col min="7" max="7" width="7" style="8" customWidth="1"/>
    <col min="8" max="8" width="6.6640625" style="8" customWidth="1"/>
    <col min="9" max="14" width="10.6640625" style="8" hidden="1" customWidth="1" outlineLevel="1"/>
    <col min="15" max="15" width="7.5546875" style="8" customWidth="1" collapsed="1"/>
    <col min="16" max="16" width="7.88671875" style="8" customWidth="1"/>
    <col min="17" max="17" width="7.33203125" style="8" customWidth="1"/>
    <col min="18" max="25" width="7.5546875" style="8" customWidth="1"/>
    <col min="26" max="28" width="10.6640625" style="8" hidden="1" customWidth="1" outlineLevel="1"/>
    <col min="29" max="29" width="7.5546875" style="8" customWidth="1" collapsed="1"/>
    <col min="30" max="30" width="7.5546875" style="8" customWidth="1"/>
    <col min="31" max="31" width="7.33203125" style="8" customWidth="1"/>
    <col min="32" max="32" width="9.109375" style="8" customWidth="1"/>
    <col min="33" max="38" width="7.5546875" style="8" customWidth="1"/>
    <col min="39" max="40" width="7.88671875" style="8" customWidth="1"/>
    <col min="41" max="41" width="7.33203125" style="8" customWidth="1"/>
    <col min="42" max="42" width="6.6640625" style="8" customWidth="1"/>
    <col min="43" max="43" width="6.5546875" style="8" customWidth="1"/>
    <col min="44" max="44" width="6.5546875" customWidth="1"/>
    <col min="45" max="45" width="7" customWidth="1"/>
    <col min="46" max="51" width="7.5546875" customWidth="1"/>
    <col min="52" max="54" width="6.5546875" customWidth="1"/>
    <col min="55" max="55" width="7.44140625" customWidth="1"/>
    <col min="56" max="58" width="6.6640625" customWidth="1"/>
    <col min="59" max="60" width="7.88671875" customWidth="1"/>
    <col min="61" max="61" width="7.33203125" customWidth="1"/>
    <col min="62" max="62" width="6.6640625" customWidth="1"/>
    <col min="63" max="64" width="6.5546875" customWidth="1"/>
    <col min="65" max="65" width="7.44140625" customWidth="1"/>
    <col min="66" max="68" width="6" customWidth="1"/>
    <col min="72" max="74" width="6.5546875" customWidth="1"/>
    <col min="75" max="75" width="7.5546875" customWidth="1"/>
    <col min="76" max="76" width="6" customWidth="1"/>
    <col min="77" max="78" width="5.44140625" customWidth="1"/>
    <col min="79" max="81" width="6" customWidth="1"/>
    <col min="82" max="83" width="7" customWidth="1"/>
    <col min="84" max="84" width="7.33203125" customWidth="1"/>
    <col min="85" max="85" width="7.88671875" customWidth="1"/>
    <col min="86" max="88" width="5.6640625" customWidth="1"/>
    <col min="89" max="91" width="6.33203125" customWidth="1"/>
    <col min="92" max="95" width="7.33203125" customWidth="1"/>
    <col min="96" max="98" width="5.88671875" customWidth="1"/>
    <col min="99" max="101" width="6.33203125" customWidth="1"/>
    <col min="102" max="105" width="7.44140625" customWidth="1"/>
    <col min="106" max="108" width="5.88671875" customWidth="1"/>
    <col min="109" max="111" width="6.33203125" customWidth="1"/>
    <col min="112" max="114" width="7.44140625" customWidth="1"/>
    <col min="115" max="115" width="8" customWidth="1"/>
    <col min="117" max="117" width="20" customWidth="1"/>
  </cols>
  <sheetData>
    <row r="1" spans="1:124" ht="12.9" customHeight="1" x14ac:dyDescent="0.25">
      <c r="A1" s="9"/>
    </row>
    <row r="2" spans="1:124" ht="12.9" customHeight="1" x14ac:dyDescent="0.25">
      <c r="A2" s="9"/>
      <c r="B2" s="10"/>
      <c r="C2" s="11" t="s">
        <v>0</v>
      </c>
      <c r="D2" s="12">
        <v>6354</v>
      </c>
      <c r="E2" s="12">
        <v>4144</v>
      </c>
      <c r="F2" s="13">
        <v>3371</v>
      </c>
      <c r="G2" s="12">
        <v>3143</v>
      </c>
      <c r="H2" s="13">
        <v>9276</v>
      </c>
      <c r="T2" s="14"/>
      <c r="U2" s="15" t="s">
        <v>0</v>
      </c>
      <c r="V2" s="13">
        <v>3371</v>
      </c>
      <c r="W2" s="12">
        <v>3143</v>
      </c>
      <c r="X2" s="13">
        <v>9276</v>
      </c>
      <c r="Y2" s="13">
        <v>11654</v>
      </c>
      <c r="AH2" s="14"/>
      <c r="AI2" s="15" t="s">
        <v>0</v>
      </c>
      <c r="AJ2" s="13">
        <v>9276</v>
      </c>
      <c r="AK2" s="13">
        <v>11654</v>
      </c>
      <c r="AL2" s="13">
        <v>8724</v>
      </c>
      <c r="AR2" s="14"/>
      <c r="AS2" s="15" t="s">
        <v>0</v>
      </c>
      <c r="AT2" s="13">
        <v>11654</v>
      </c>
      <c r="AU2" s="13">
        <v>8724</v>
      </c>
      <c r="AV2" s="13">
        <v>10310</v>
      </c>
      <c r="AW2" s="8"/>
      <c r="AX2" s="8"/>
      <c r="AY2" s="8"/>
      <c r="AZ2" s="8"/>
      <c r="BA2" s="8"/>
      <c r="BB2" s="14"/>
      <c r="BC2" s="15" t="s">
        <v>0</v>
      </c>
      <c r="BD2" s="13">
        <v>8724</v>
      </c>
      <c r="BE2" s="13">
        <v>10310</v>
      </c>
      <c r="BF2" s="13">
        <v>10081</v>
      </c>
      <c r="BG2" s="8"/>
      <c r="BH2" s="8"/>
      <c r="BI2" s="8"/>
      <c r="BJ2" s="8"/>
      <c r="BK2" s="8"/>
      <c r="BL2" s="14"/>
      <c r="BM2" s="15" t="s">
        <v>0</v>
      </c>
      <c r="BN2" s="13">
        <v>9402</v>
      </c>
      <c r="BO2" s="13">
        <v>8841</v>
      </c>
      <c r="BP2" s="13">
        <v>9947</v>
      </c>
      <c r="BQ2" s="8"/>
      <c r="BR2" s="8"/>
      <c r="BS2" s="8"/>
      <c r="BT2" s="8"/>
      <c r="BU2" s="8"/>
      <c r="BV2" s="14"/>
      <c r="BW2" s="15" t="s">
        <v>0</v>
      </c>
      <c r="BX2" s="13">
        <v>8841</v>
      </c>
      <c r="BY2" s="13">
        <v>9947</v>
      </c>
      <c r="BZ2" s="13">
        <v>6045</v>
      </c>
      <c r="CA2" s="8"/>
      <c r="CB2" s="8"/>
      <c r="CC2" s="8"/>
      <c r="CD2" s="8"/>
      <c r="CE2" s="8"/>
      <c r="CF2" s="14"/>
      <c r="CG2" s="15" t="s">
        <v>0</v>
      </c>
      <c r="CH2" s="13">
        <v>9947</v>
      </c>
      <c r="CI2" s="13">
        <v>6045</v>
      </c>
      <c r="CJ2" s="13">
        <v>2949</v>
      </c>
      <c r="CK2" s="8"/>
      <c r="CL2" s="8"/>
      <c r="CM2" s="8"/>
      <c r="CN2" s="8"/>
      <c r="CO2" s="8"/>
      <c r="CP2" s="14"/>
      <c r="CQ2" s="15" t="s">
        <v>0</v>
      </c>
      <c r="CR2" s="13">
        <v>6045</v>
      </c>
      <c r="CS2" s="13">
        <v>2949</v>
      </c>
      <c r="CT2" s="16">
        <v>8280</v>
      </c>
      <c r="CU2" s="8"/>
      <c r="CV2" s="8"/>
      <c r="CW2" s="8"/>
      <c r="CX2" s="8"/>
      <c r="CY2" s="8"/>
      <c r="CZ2" s="14"/>
      <c r="DA2" s="15" t="s">
        <v>0</v>
      </c>
      <c r="DB2" s="13">
        <v>2949</v>
      </c>
      <c r="DC2" s="13">
        <v>8280</v>
      </c>
      <c r="DD2" s="16">
        <v>7111</v>
      </c>
      <c r="DE2" s="8"/>
      <c r="DF2" s="8"/>
      <c r="DG2" s="8"/>
      <c r="DH2" s="8"/>
      <c r="DI2" s="8"/>
      <c r="DJ2" s="14"/>
    </row>
    <row r="3" spans="1:124" ht="12.9" customHeight="1" x14ac:dyDescent="0.25">
      <c r="A3" s="9"/>
      <c r="B3" s="10"/>
      <c r="C3" s="11" t="s">
        <v>1</v>
      </c>
      <c r="D3" s="12">
        <v>9</v>
      </c>
      <c r="E3" s="12">
        <v>27</v>
      </c>
      <c r="F3" s="13">
        <v>19</v>
      </c>
      <c r="G3" s="12">
        <v>20</v>
      </c>
      <c r="H3" s="13">
        <v>22</v>
      </c>
      <c r="I3" s="282" t="s">
        <v>2</v>
      </c>
      <c r="J3" s="282"/>
      <c r="K3" s="282"/>
      <c r="L3" s="282"/>
      <c r="M3" s="282"/>
      <c r="N3" s="282"/>
      <c r="Q3" s="17"/>
      <c r="R3" s="283" t="s">
        <v>3</v>
      </c>
      <c r="S3" s="283"/>
      <c r="T3" s="18"/>
      <c r="U3" s="15" t="s">
        <v>1</v>
      </c>
      <c r="V3" s="13">
        <v>19</v>
      </c>
      <c r="W3" s="12">
        <v>20</v>
      </c>
      <c r="X3" s="13">
        <v>22</v>
      </c>
      <c r="Y3" s="13">
        <v>24</v>
      </c>
      <c r="Z3" s="282" t="s">
        <v>4</v>
      </c>
      <c r="AA3" s="282"/>
      <c r="AB3" s="282"/>
      <c r="AE3" s="17"/>
      <c r="AF3" s="5" t="s">
        <v>3</v>
      </c>
      <c r="AH3" s="19"/>
      <c r="AI3" s="15" t="s">
        <v>1</v>
      </c>
      <c r="AJ3" s="13">
        <v>22</v>
      </c>
      <c r="AK3" s="13">
        <v>24</v>
      </c>
      <c r="AL3" s="13">
        <v>22</v>
      </c>
      <c r="AR3" s="19"/>
      <c r="AS3" s="15" t="s">
        <v>1</v>
      </c>
      <c r="AT3" s="13">
        <v>24</v>
      </c>
      <c r="AU3" s="13">
        <v>22</v>
      </c>
      <c r="AV3" s="13">
        <v>21</v>
      </c>
      <c r="AW3" s="8"/>
      <c r="AX3" s="8"/>
      <c r="AY3" s="8"/>
      <c r="AZ3" s="8"/>
      <c r="BA3" s="8"/>
      <c r="BB3" s="14"/>
      <c r="BC3" s="15" t="s">
        <v>1</v>
      </c>
      <c r="BD3" s="13">
        <v>22</v>
      </c>
      <c r="BE3" s="13">
        <v>21</v>
      </c>
      <c r="BF3" s="13">
        <v>21</v>
      </c>
      <c r="BG3" s="8"/>
      <c r="BH3" s="8"/>
      <c r="BI3" s="8"/>
      <c r="BJ3" s="8"/>
      <c r="BK3" s="8"/>
      <c r="BL3" s="14"/>
      <c r="BM3" s="15" t="s">
        <v>1</v>
      </c>
      <c r="BN3" s="13">
        <v>21</v>
      </c>
      <c r="BO3" s="13">
        <v>21</v>
      </c>
      <c r="BP3" s="13">
        <v>28</v>
      </c>
      <c r="BQ3" s="8"/>
      <c r="BR3" s="8"/>
      <c r="BS3" s="8"/>
      <c r="BT3" s="8"/>
      <c r="BU3" s="8"/>
      <c r="BV3" s="14"/>
      <c r="BW3" s="15" t="s">
        <v>1</v>
      </c>
      <c r="BX3" s="13">
        <v>21</v>
      </c>
      <c r="BY3" s="13">
        <v>28</v>
      </c>
      <c r="BZ3" s="13">
        <v>24</v>
      </c>
      <c r="CA3" s="8"/>
      <c r="CB3" s="8"/>
      <c r="CC3" s="8"/>
      <c r="CD3" s="8"/>
      <c r="CE3" s="8"/>
      <c r="CF3" s="14"/>
      <c r="CG3" s="15" t="s">
        <v>1</v>
      </c>
      <c r="CH3" s="13">
        <v>28</v>
      </c>
      <c r="CI3" s="13">
        <v>24</v>
      </c>
      <c r="CJ3" s="13">
        <v>22</v>
      </c>
      <c r="CK3" s="8"/>
      <c r="CL3" s="8"/>
      <c r="CM3" s="8"/>
      <c r="CN3" s="8"/>
      <c r="CO3" s="8"/>
      <c r="CP3" s="14"/>
      <c r="CQ3" s="15" t="s">
        <v>1</v>
      </c>
      <c r="CR3" s="13">
        <v>28</v>
      </c>
      <c r="CS3" s="13">
        <v>24</v>
      </c>
      <c r="CT3" s="13">
        <v>22</v>
      </c>
      <c r="CU3" s="8"/>
      <c r="CV3" s="8"/>
      <c r="CW3" s="8"/>
      <c r="CX3" s="8"/>
      <c r="CY3" s="8"/>
      <c r="CZ3" s="14"/>
      <c r="DA3" s="15" t="s">
        <v>1</v>
      </c>
      <c r="DB3" s="13">
        <v>24</v>
      </c>
      <c r="DC3" s="13">
        <v>22</v>
      </c>
      <c r="DD3" s="13">
        <v>19</v>
      </c>
      <c r="DE3" s="8"/>
      <c r="DF3" s="8"/>
      <c r="DG3" s="8"/>
      <c r="DH3" s="8"/>
      <c r="DI3" s="8"/>
      <c r="DJ3" s="14"/>
    </row>
    <row r="4" spans="1:124" ht="12.9" customHeight="1" x14ac:dyDescent="0.25">
      <c r="A4" s="20"/>
      <c r="B4" s="10"/>
      <c r="C4" s="11" t="s">
        <v>5</v>
      </c>
      <c r="D4" s="12">
        <v>7</v>
      </c>
      <c r="E4" s="12">
        <v>5</v>
      </c>
      <c r="F4" s="13">
        <v>4</v>
      </c>
      <c r="G4" s="12">
        <v>4</v>
      </c>
      <c r="H4" s="13">
        <v>10</v>
      </c>
      <c r="I4" s="21" t="s">
        <v>6</v>
      </c>
      <c r="J4" s="21" t="s">
        <v>6</v>
      </c>
      <c r="K4" s="22"/>
      <c r="L4" s="23" t="s">
        <v>7</v>
      </c>
      <c r="M4" s="23" t="s">
        <v>7</v>
      </c>
      <c r="N4" s="24"/>
      <c r="O4" s="281" t="s">
        <v>8</v>
      </c>
      <c r="P4" s="281"/>
      <c r="Q4" s="281"/>
      <c r="R4" s="25" t="s">
        <v>6</v>
      </c>
      <c r="S4" s="25" t="s">
        <v>7</v>
      </c>
      <c r="T4" s="26" t="s">
        <v>9</v>
      </c>
      <c r="U4" s="15" t="s">
        <v>5</v>
      </c>
      <c r="V4" s="13">
        <v>4</v>
      </c>
      <c r="W4" s="12">
        <v>4</v>
      </c>
      <c r="X4" s="13">
        <v>10</v>
      </c>
      <c r="Y4" s="13">
        <v>12</v>
      </c>
      <c r="Z4" s="21" t="s">
        <v>6</v>
      </c>
      <c r="AA4" s="21" t="s">
        <v>6</v>
      </c>
      <c r="AB4" s="22"/>
      <c r="AC4" s="281" t="s">
        <v>8</v>
      </c>
      <c r="AD4" s="281"/>
      <c r="AE4" s="281"/>
      <c r="AF4" s="25" t="s">
        <v>6</v>
      </c>
      <c r="AG4" s="25" t="s">
        <v>7</v>
      </c>
      <c r="AH4" s="26" t="s">
        <v>9</v>
      </c>
      <c r="AI4" s="15" t="s">
        <v>5</v>
      </c>
      <c r="AJ4" s="13">
        <v>10</v>
      </c>
      <c r="AK4" s="13">
        <v>12</v>
      </c>
      <c r="AL4" s="13">
        <v>10</v>
      </c>
      <c r="AM4" s="281" t="s">
        <v>8</v>
      </c>
      <c r="AN4" s="281"/>
      <c r="AO4" s="281"/>
      <c r="AP4" s="25" t="s">
        <v>6</v>
      </c>
      <c r="AQ4" s="25" t="s">
        <v>7</v>
      </c>
      <c r="AR4" s="26" t="s">
        <v>9</v>
      </c>
      <c r="AS4" s="15" t="s">
        <v>5</v>
      </c>
      <c r="AT4" s="13">
        <v>12</v>
      </c>
      <c r="AU4" s="13">
        <v>10</v>
      </c>
      <c r="AV4" s="13">
        <v>11</v>
      </c>
      <c r="AW4" s="281" t="s">
        <v>8</v>
      </c>
      <c r="AX4" s="281"/>
      <c r="AY4" s="281"/>
      <c r="AZ4" s="25" t="s">
        <v>6</v>
      </c>
      <c r="BA4" s="25" t="s">
        <v>7</v>
      </c>
      <c r="BB4" s="26" t="s">
        <v>9</v>
      </c>
      <c r="BC4" s="15" t="s">
        <v>5</v>
      </c>
      <c r="BD4" s="13">
        <v>10</v>
      </c>
      <c r="BE4" s="13">
        <v>11</v>
      </c>
      <c r="BF4" s="13">
        <v>11</v>
      </c>
      <c r="BG4" s="281" t="s">
        <v>8</v>
      </c>
      <c r="BH4" s="281"/>
      <c r="BI4" s="281"/>
      <c r="BJ4" s="25" t="s">
        <v>6</v>
      </c>
      <c r="BK4" s="25" t="s">
        <v>7</v>
      </c>
      <c r="BL4" s="26" t="s">
        <v>9</v>
      </c>
      <c r="BM4" s="15" t="s">
        <v>5</v>
      </c>
      <c r="BN4" s="13">
        <v>11</v>
      </c>
      <c r="BO4" s="13">
        <v>11</v>
      </c>
      <c r="BP4" s="13">
        <v>12</v>
      </c>
      <c r="BQ4" s="281" t="s">
        <v>8</v>
      </c>
      <c r="BR4" s="281"/>
      <c r="BS4" s="281"/>
      <c r="BT4" s="25" t="s">
        <v>6</v>
      </c>
      <c r="BU4" s="25" t="s">
        <v>7</v>
      </c>
      <c r="BV4" s="26" t="s">
        <v>9</v>
      </c>
      <c r="BW4" s="15" t="s">
        <v>5</v>
      </c>
      <c r="BX4" s="13">
        <v>11</v>
      </c>
      <c r="BY4" s="13">
        <v>12</v>
      </c>
      <c r="BZ4" s="13">
        <v>7</v>
      </c>
      <c r="CA4" s="281" t="s">
        <v>8</v>
      </c>
      <c r="CB4" s="281"/>
      <c r="CC4" s="281"/>
      <c r="CD4" s="25" t="s">
        <v>6</v>
      </c>
      <c r="CE4" s="25" t="s">
        <v>7</v>
      </c>
      <c r="CF4" s="26" t="s">
        <v>9</v>
      </c>
      <c r="CG4" s="15" t="s">
        <v>5</v>
      </c>
      <c r="CH4" s="13">
        <v>12</v>
      </c>
      <c r="CI4" s="13">
        <v>7</v>
      </c>
      <c r="CJ4" s="13">
        <v>5</v>
      </c>
      <c r="CK4" s="281" t="s">
        <v>8</v>
      </c>
      <c r="CL4" s="281"/>
      <c r="CM4" s="281"/>
      <c r="CN4" s="25" t="s">
        <v>6</v>
      </c>
      <c r="CO4" s="25" t="s">
        <v>7</v>
      </c>
      <c r="CP4" s="26" t="s">
        <v>9</v>
      </c>
      <c r="CQ4" s="15" t="s">
        <v>5</v>
      </c>
      <c r="CR4" s="13">
        <v>12</v>
      </c>
      <c r="CS4" s="13">
        <v>7</v>
      </c>
      <c r="CT4" s="13">
        <v>5</v>
      </c>
      <c r="CU4" s="281" t="s">
        <v>8</v>
      </c>
      <c r="CV4" s="281"/>
      <c r="CW4" s="281"/>
      <c r="CX4" s="25" t="s">
        <v>6</v>
      </c>
      <c r="CY4" s="25" t="s">
        <v>7</v>
      </c>
      <c r="CZ4" s="26" t="s">
        <v>9</v>
      </c>
      <c r="DA4" s="15" t="s">
        <v>5</v>
      </c>
      <c r="DB4" s="13">
        <v>7</v>
      </c>
      <c r="DC4" s="13">
        <v>9</v>
      </c>
      <c r="DD4" s="13">
        <v>9</v>
      </c>
      <c r="DE4" s="281" t="s">
        <v>8</v>
      </c>
      <c r="DF4" s="281"/>
      <c r="DG4" s="281"/>
      <c r="DH4" s="25" t="s">
        <v>6</v>
      </c>
      <c r="DI4" s="25" t="s">
        <v>7</v>
      </c>
      <c r="DJ4" s="26" t="s">
        <v>9</v>
      </c>
    </row>
    <row r="5" spans="1:124" ht="12.9" customHeight="1" thickBot="1" x14ac:dyDescent="0.3">
      <c r="A5" s="20"/>
      <c r="B5" s="10"/>
      <c r="C5" s="11" t="s">
        <v>10</v>
      </c>
      <c r="D5" s="12">
        <f>IF(D3/10&gt;=1,1,D3/10)*IF(D4/4&gt;=1,1,D4/4)</f>
        <v>0.9</v>
      </c>
      <c r="E5" s="12">
        <f>IF(E3/10&gt;=1,1,E3/10)*IF(E4/4&gt;=1,1,E4/4)</f>
        <v>1</v>
      </c>
      <c r="F5" s="12">
        <f>IF(F3/10&gt;=1,1,F3/10)*IF(F4/4&gt;=1,1,F4/4)</f>
        <v>1</v>
      </c>
      <c r="G5" s="12">
        <f>IF(G3/10&gt;=1,1,G3/10)*IF(G4/4&gt;=1,1,G4/4)</f>
        <v>1</v>
      </c>
      <c r="H5" s="12">
        <f>IF(H3/10&gt;=1,1,H3/10)*IF(H4/4&gt;=1,1,H4/4)</f>
        <v>1</v>
      </c>
      <c r="I5" s="21">
        <f>IF((375+(1/70)*(D2-2500))&gt;425,425,375+(1/70)*(D2-2500))</f>
        <v>425</v>
      </c>
      <c r="J5" s="21">
        <f>IF((375+(1/70)*(E2-2500))&gt;425,425,375+(1/70)*(E2-2500))</f>
        <v>398.48571428571427</v>
      </c>
      <c r="K5" s="27"/>
      <c r="L5" s="21">
        <f>IF((400+(1/70)*(F2-2500))&gt;450,450,400+(1/70)*(F2-2500))</f>
        <v>412.44285714285712</v>
      </c>
      <c r="M5" s="21">
        <f>IF((400+(1/70)*(G2-2500))&gt;450,450,400+(1/70)*(G2-2500))</f>
        <v>409.18571428571431</v>
      </c>
      <c r="N5" s="24"/>
      <c r="O5" s="281"/>
      <c r="P5" s="281"/>
      <c r="Q5" s="281"/>
      <c r="R5" s="7">
        <f>MAX(I5:J5)</f>
        <v>425</v>
      </c>
      <c r="S5" s="7">
        <f>MAX(L5:M5)</f>
        <v>412.44285714285712</v>
      </c>
      <c r="T5" s="28">
        <v>550</v>
      </c>
      <c r="U5" s="29" t="s">
        <v>10</v>
      </c>
      <c r="V5" s="12">
        <f>IF(V3/10&gt;=1,1,V3/10)*IF(V4/4&gt;=1,1,V4/4)</f>
        <v>1</v>
      </c>
      <c r="W5" s="12">
        <f>IF(W3/10&gt;=1,1,W3/10)*IF(W4/4&gt;=1,1,W4/4)</f>
        <v>1</v>
      </c>
      <c r="X5" s="12">
        <f>IF(X3/10&gt;=1,1,X3/10)*IF(X4/4&gt;=1,1,X4/4)</f>
        <v>1</v>
      </c>
      <c r="Y5" s="12">
        <f>IF(Y3/10&gt;=1,1,Y3/10)*IF(Y4/4&gt;=1,1,Y4/4)</f>
        <v>1</v>
      </c>
      <c r="Z5" s="21">
        <f>IF((375+(1/70)*(V2-2500))&gt;425,425,375+(1/70)*(V2-2500))</f>
        <v>387.44285714285712</v>
      </c>
      <c r="AA5" s="21">
        <f>IF((375+(1/70)*(W2-2500))&gt;425,425,375+(1/70)*(W2-2500))</f>
        <v>384.18571428571431</v>
      </c>
      <c r="AB5" s="27"/>
      <c r="AC5" s="281"/>
      <c r="AD5" s="281"/>
      <c r="AE5" s="281"/>
      <c r="AF5" s="7">
        <f>MAX(Z5:AA5)</f>
        <v>387.44285714285712</v>
      </c>
      <c r="AG5" s="7">
        <f>IF((400+(1/70)*(X2-2500))&gt;450,450,400+(1/70)*(X2-2500))</f>
        <v>450</v>
      </c>
      <c r="AH5" s="30">
        <f>IF((450+(1/35)*(Y2-2500))&gt;550,550,450+(1/35)*(Y2-2500))</f>
        <v>550</v>
      </c>
      <c r="AI5" s="31" t="s">
        <v>10</v>
      </c>
      <c r="AJ5" s="12">
        <f>IF(AJ3/10&gt;=1,1,AJ3/10)*IF(AJ4/4&gt;=1,1,AJ4/4)</f>
        <v>1</v>
      </c>
      <c r="AK5" s="12">
        <f>IF(AK3/10&gt;=1,1,AK3/10)*IF(AK4/4&gt;=1,1,AK4/4)</f>
        <v>1</v>
      </c>
      <c r="AL5" s="12">
        <f>IF(AL3/10&gt;=1,1,AL3/10)*IF(AL4/4&gt;=1,1,AL4/4)</f>
        <v>1</v>
      </c>
      <c r="AM5" s="281"/>
      <c r="AN5" s="281"/>
      <c r="AO5" s="281"/>
      <c r="AP5" s="32">
        <f>IF((375+(1/70)*(AJ2-2500))&gt;425,425,375+(1/70)*(AJ2-2500))</f>
        <v>425</v>
      </c>
      <c r="AQ5" s="7">
        <f>IF((400+(1/70)*(AK2-2500))&gt;450,450,400+(1/70)*(AK2-2500))</f>
        <v>450</v>
      </c>
      <c r="AR5" s="33">
        <f>IF((450+(1/35)*(AL2-2500))&gt;550,550,450+(1/35)*(AL2-2500))</f>
        <v>550</v>
      </c>
      <c r="AS5" s="31" t="s">
        <v>10</v>
      </c>
      <c r="AT5" s="12">
        <f>IF(AT3/10&gt;=1,1,AT3/10)*IF(AT4/4&gt;=1,1,AT4/4)</f>
        <v>1</v>
      </c>
      <c r="AU5" s="12">
        <f>IF(AU3/10&gt;=1,1,AU3/10)*IF(AU4/4&gt;=1,1,AU4/4)</f>
        <v>1</v>
      </c>
      <c r="AV5" s="12">
        <f>IF(AV3/10&gt;=1,1,AV3/10)*IF(AV4/4&gt;=1,1,AV4/4)</f>
        <v>1</v>
      </c>
      <c r="AW5" s="281"/>
      <c r="AX5" s="281"/>
      <c r="AY5" s="281"/>
      <c r="AZ5" s="32">
        <f>IF((375+(1/70)*(AT2-2500))&gt;425,425,375+(1/70)*(AT2-2500))</f>
        <v>425</v>
      </c>
      <c r="BA5" s="7">
        <f>IF((400+(1/70)*(AU2-2500))&gt;450,450,400+(1/70)*(AU2-2500))</f>
        <v>450</v>
      </c>
      <c r="BB5" s="34">
        <f>IF((450+(1/35)*(AV2-2500))&gt;550,550,450+(1/35)*(AV2-2500))</f>
        <v>550</v>
      </c>
      <c r="BC5" s="31" t="s">
        <v>10</v>
      </c>
      <c r="BD5" s="12">
        <f>IF(BD3/10&gt;=1,1,BD3/10)*IF(BD4/4&gt;=1,1,BD4/4)</f>
        <v>1</v>
      </c>
      <c r="BE5" s="12">
        <f>IF(BE3/10&gt;=1,1,BE3/10)*IF(BE4/4&gt;=1,1,BE4/4)</f>
        <v>1</v>
      </c>
      <c r="BF5" s="12">
        <f>IF(BF3/10&gt;=1,1,BF3/10)*IF(BF4/4&gt;=1,1,BF4/4)</f>
        <v>1</v>
      </c>
      <c r="BG5" s="281"/>
      <c r="BH5" s="281"/>
      <c r="BI5" s="281"/>
      <c r="BJ5" s="32">
        <f>IF((375+(1/70)*(BD2-2500))&gt;425,425,375+(1/70)*(BD2-2500))</f>
        <v>425</v>
      </c>
      <c r="BK5" s="7">
        <f>IF((400+(1/70)*(BE2-2500))&gt;450,450,400+(1/70)*(BE2-2500))</f>
        <v>450</v>
      </c>
      <c r="BL5" s="34">
        <f>IF((450+(1/35)*(BF2-2500))&gt;550,550,450+(1/35)*(BF2-2500))</f>
        <v>550</v>
      </c>
      <c r="BM5" s="31" t="s">
        <v>10</v>
      </c>
      <c r="BN5" s="12">
        <f>IF(BN3/10&gt;=1,1,BN3/10)*IF(BN4/4&gt;=1,1,BN4/4)</f>
        <v>1</v>
      </c>
      <c r="BO5" s="12">
        <f>IF(BO3/10&gt;=1,1,BO3/10)*IF(BO4/4&gt;=1,1,BO4/4)</f>
        <v>1</v>
      </c>
      <c r="BP5" s="12">
        <f>IF(BP3/10&gt;=1,1,BP3/10)*IF(BP4/4&gt;=1,1,BP4/4)</f>
        <v>1</v>
      </c>
      <c r="BQ5" s="281"/>
      <c r="BR5" s="281"/>
      <c r="BS5" s="281"/>
      <c r="BT5" s="32">
        <f>IF((375+(1/70)*(BN2-2500))&gt;425,425,375+(1/70)*(BN2-2500))</f>
        <v>425</v>
      </c>
      <c r="BU5" s="7">
        <f>IF((400+(1/70)*(BO2-2500))&gt;450,450,400+(1/70)*(BO2-2500))</f>
        <v>450</v>
      </c>
      <c r="BV5" s="34">
        <f>IF((450+(1/35)*(BP2-2500))&gt;550,550,450+(1/35)*(BP2-2500))</f>
        <v>550</v>
      </c>
      <c r="BW5" s="31" t="s">
        <v>10</v>
      </c>
      <c r="BX5" s="12">
        <f>IF(BX3/10&gt;=1,1,BX3/10)*IF(BX4/4&gt;=1,1,BX4/4)</f>
        <v>1</v>
      </c>
      <c r="BY5" s="12">
        <f>IF(BY3/10&gt;=1,1,BY3/10)*IF(BY4/4&gt;=1,1,BY4/4)</f>
        <v>1</v>
      </c>
      <c r="BZ5" s="12">
        <f>IF(BZ3/10&gt;=1,1,BZ3/10)*IF(BZ4/4&gt;=1,1,BZ4/4)</f>
        <v>1</v>
      </c>
      <c r="CA5" s="281"/>
      <c r="CB5" s="281"/>
      <c r="CC5" s="281"/>
      <c r="CD5" s="32">
        <f>IF((375+(1/70)*(BX2-2500))&gt;425,425,375+(1/70)*(BX2-2500))</f>
        <v>425</v>
      </c>
      <c r="CE5" s="7">
        <f>IF((400+(1/70)*(BY2-2500))&gt;450,450,400+(1/70)*(BY2-2500))</f>
        <v>450</v>
      </c>
      <c r="CF5" s="34">
        <f>IF((450+(1/35)*(BZ2-2500))&gt;550,550,450+(1/35)*(BZ2-2500))</f>
        <v>550</v>
      </c>
      <c r="CG5" s="31" t="s">
        <v>10</v>
      </c>
      <c r="CH5" s="12">
        <f>IF(CH3/10&gt;=1,1,CH3/10)*IF(CH4/4&gt;=1,1,CH4/4)</f>
        <v>1</v>
      </c>
      <c r="CI5" s="12">
        <f>IF(CI3/10&gt;=1,1,CI3/10)*IF(CI4/4&gt;=1,1,CI4/4)</f>
        <v>1</v>
      </c>
      <c r="CJ5" s="12">
        <f>IF(CJ3/10&gt;=1,1,CJ3/10)*IF(CJ4/4&gt;=1,1,CJ4/4)</f>
        <v>1</v>
      </c>
      <c r="CK5" s="281"/>
      <c r="CL5" s="281"/>
      <c r="CM5" s="281"/>
      <c r="CN5" s="32">
        <f>IF((375+(1/70)*(CH2-2500))&gt;425,425,375+(1/70)*(CH2-2500))</f>
        <v>425</v>
      </c>
      <c r="CO5" s="7">
        <f>IF((400+(1/70)*(CI2-2500))&gt;450,450,400+(1/70)*(CI2-2500))</f>
        <v>450</v>
      </c>
      <c r="CP5" s="34">
        <f>IF((450+(1/35)*(CJ2-2500))&gt;550,550,450+(1/35)*(CJ2-2500))</f>
        <v>462.82857142857142</v>
      </c>
      <c r="CQ5" s="31" t="s">
        <v>10</v>
      </c>
      <c r="CR5" s="12">
        <f>IF(CR3/10&gt;=1,1,CR3/10)*IF(CR4/4&gt;=1,1,CR4/4)</f>
        <v>1</v>
      </c>
      <c r="CS5" s="12">
        <f>IF(CS3/10&gt;=1,1,CS3/10)*IF(CS4/4&gt;=1,1,CS4/4)</f>
        <v>1</v>
      </c>
      <c r="CT5" s="12">
        <f>IF(CT3/10&gt;=1,1,CT3/10)*IF(CT4/4&gt;=1,1,CT4/4)</f>
        <v>1</v>
      </c>
      <c r="CU5" s="281"/>
      <c r="CV5" s="281"/>
      <c r="CW5" s="281"/>
      <c r="CX5" s="32">
        <f>IF((375+(1/70)*(CR2-2500))&gt;425,425,375+(1/70)*(CR2-2500))</f>
        <v>425</v>
      </c>
      <c r="CY5" s="7">
        <f>IF((400+(1/70)*(CS2-2500))&gt;450,450,400+(1/70)*(CS2-2500))</f>
        <v>406.41428571428571</v>
      </c>
      <c r="CZ5" s="34">
        <f>IF((450+(1/35)*(CT2-2500))&gt;550,550,450+(1/35)*(CT2-2500))</f>
        <v>550</v>
      </c>
      <c r="DA5" s="31" t="s">
        <v>10</v>
      </c>
      <c r="DB5" s="12">
        <f>IF(DB3/10&gt;=1,1,DB3/10)*IF(DB4/4&gt;=1,1,DB4/4)</f>
        <v>1</v>
      </c>
      <c r="DC5" s="12">
        <f>IF(DC3/10&gt;=1,1,DC3/10)*IF(DC4/4&gt;=1,1,DC4/4)</f>
        <v>1</v>
      </c>
      <c r="DD5" s="12">
        <f>IF(DD3/10&gt;=1,1,DD3/10)*IF(DD4/4&gt;=1,1,DD4/4)</f>
        <v>1</v>
      </c>
      <c r="DE5" s="281"/>
      <c r="DF5" s="281"/>
      <c r="DG5" s="281"/>
      <c r="DH5" s="32">
        <f>IF((375+(1/70)*(DB2-2500))&gt;425,425,375+(1/70)*(DB2-2500))</f>
        <v>381.41428571428571</v>
      </c>
      <c r="DI5" s="7">
        <f>IF((400+(1/70)*(DC2-2500))&gt;450,450,400+(1/70)*(DC2-2500))</f>
        <v>450</v>
      </c>
      <c r="DJ5" s="34">
        <f>IF((450+(1/35)*(DD2-2500))&gt;550,550,450+(1/35)*(DD2-2500))</f>
        <v>550</v>
      </c>
    </row>
    <row r="6" spans="1:124" ht="12.9" customHeight="1" thickTop="1" x14ac:dyDescent="0.25">
      <c r="A6" s="20"/>
      <c r="B6" s="20"/>
      <c r="C6" s="20"/>
      <c r="D6" s="289">
        <v>2013</v>
      </c>
      <c r="E6" s="289"/>
      <c r="F6" s="289">
        <v>2014</v>
      </c>
      <c r="G6" s="289"/>
      <c r="H6" s="35">
        <v>2015</v>
      </c>
      <c r="I6" s="290">
        <v>2013</v>
      </c>
      <c r="J6" s="290"/>
      <c r="K6" s="290"/>
      <c r="L6" s="291">
        <v>2014</v>
      </c>
      <c r="M6" s="291"/>
      <c r="N6" s="291"/>
      <c r="O6" s="36">
        <v>2013</v>
      </c>
      <c r="P6" s="36">
        <v>2014</v>
      </c>
      <c r="Q6" s="36">
        <v>2015</v>
      </c>
      <c r="R6" s="35">
        <v>2013</v>
      </c>
      <c r="S6" s="35">
        <v>2014</v>
      </c>
      <c r="T6" s="6">
        <v>2015</v>
      </c>
      <c r="U6" s="37">
        <v>2016</v>
      </c>
      <c r="V6" s="292">
        <v>2014</v>
      </c>
      <c r="W6" s="292"/>
      <c r="X6" s="35">
        <v>2015</v>
      </c>
      <c r="Y6" s="35">
        <v>2016</v>
      </c>
      <c r="Z6" s="290">
        <v>2014</v>
      </c>
      <c r="AA6" s="290"/>
      <c r="AB6" s="290"/>
      <c r="AC6" s="36">
        <v>2014</v>
      </c>
      <c r="AD6" s="36">
        <v>2015</v>
      </c>
      <c r="AE6" s="36">
        <v>2016</v>
      </c>
      <c r="AF6" s="35">
        <v>2014</v>
      </c>
      <c r="AG6" s="35">
        <v>2015</v>
      </c>
      <c r="AH6" s="6">
        <v>2016</v>
      </c>
      <c r="AI6" s="38">
        <v>2017</v>
      </c>
      <c r="AJ6" s="39">
        <v>2015</v>
      </c>
      <c r="AK6" s="35">
        <v>2016</v>
      </c>
      <c r="AL6" s="35">
        <v>2017</v>
      </c>
      <c r="AM6" s="36">
        <v>2015</v>
      </c>
      <c r="AN6" s="36">
        <v>2016</v>
      </c>
      <c r="AO6" s="36">
        <v>2017</v>
      </c>
      <c r="AP6" s="35">
        <v>2015</v>
      </c>
      <c r="AQ6" s="6">
        <v>2016</v>
      </c>
      <c r="AR6" s="6">
        <v>2017</v>
      </c>
      <c r="AS6" s="40">
        <v>2018</v>
      </c>
      <c r="AT6" s="35">
        <v>2016</v>
      </c>
      <c r="AU6" s="35">
        <v>2017</v>
      </c>
      <c r="AV6" s="35">
        <v>2018</v>
      </c>
      <c r="AW6" s="35">
        <v>2016</v>
      </c>
      <c r="AX6" s="35">
        <v>2017</v>
      </c>
      <c r="AY6" s="35">
        <v>2018</v>
      </c>
      <c r="AZ6" s="35">
        <v>2016</v>
      </c>
      <c r="BA6" s="35">
        <v>2017</v>
      </c>
      <c r="BB6" s="35">
        <v>2018</v>
      </c>
      <c r="BC6" s="41">
        <v>2019</v>
      </c>
      <c r="BD6" s="35">
        <v>2017</v>
      </c>
      <c r="BE6" s="35">
        <v>2018</v>
      </c>
      <c r="BF6" s="35">
        <v>2019</v>
      </c>
      <c r="BG6" s="35">
        <v>2017</v>
      </c>
      <c r="BH6" s="35">
        <v>2018</v>
      </c>
      <c r="BI6" s="35">
        <v>2019</v>
      </c>
      <c r="BJ6" s="35">
        <v>2017</v>
      </c>
      <c r="BK6" s="35">
        <v>2018</v>
      </c>
      <c r="BL6" s="35">
        <v>2019</v>
      </c>
      <c r="BM6" s="41">
        <v>2020</v>
      </c>
      <c r="BN6" s="35">
        <v>2018</v>
      </c>
      <c r="BO6" s="35">
        <v>2019</v>
      </c>
      <c r="BP6" s="35">
        <v>2020</v>
      </c>
      <c r="BQ6" s="35">
        <v>2018</v>
      </c>
      <c r="BR6" s="35">
        <v>2019</v>
      </c>
      <c r="BS6" s="35">
        <v>2020</v>
      </c>
      <c r="BT6" s="35">
        <v>2018</v>
      </c>
      <c r="BU6" s="35">
        <v>2019</v>
      </c>
      <c r="BV6" s="35">
        <v>2020</v>
      </c>
      <c r="BW6" s="41">
        <v>2021</v>
      </c>
      <c r="BX6" s="35">
        <v>2019</v>
      </c>
      <c r="BY6" s="35">
        <v>2020</v>
      </c>
      <c r="BZ6" s="35">
        <v>2021</v>
      </c>
      <c r="CA6" s="35">
        <v>2019</v>
      </c>
      <c r="CB6" s="35">
        <v>2020</v>
      </c>
      <c r="CC6" s="35">
        <v>2021</v>
      </c>
      <c r="CD6" s="35">
        <v>2019</v>
      </c>
      <c r="CE6" s="35">
        <v>2020</v>
      </c>
      <c r="CF6" s="35">
        <v>2021</v>
      </c>
      <c r="CG6" s="41">
        <v>2022</v>
      </c>
      <c r="CH6" s="35">
        <v>2020</v>
      </c>
      <c r="CI6" s="35">
        <v>2021</v>
      </c>
      <c r="CJ6" s="35">
        <v>2022</v>
      </c>
      <c r="CK6" s="35">
        <v>2020</v>
      </c>
      <c r="CL6" s="35">
        <v>2021</v>
      </c>
      <c r="CM6" s="35">
        <v>2022</v>
      </c>
      <c r="CN6" s="35">
        <v>2020</v>
      </c>
      <c r="CO6" s="35">
        <v>2021</v>
      </c>
      <c r="CP6" s="35">
        <v>2022</v>
      </c>
      <c r="CQ6" s="41">
        <v>2023</v>
      </c>
      <c r="CR6" s="35">
        <v>2021</v>
      </c>
      <c r="CS6" s="35">
        <v>2022</v>
      </c>
      <c r="CT6" s="35">
        <v>2023</v>
      </c>
      <c r="CU6" s="35">
        <v>2021</v>
      </c>
      <c r="CV6" s="35">
        <v>2022</v>
      </c>
      <c r="CW6" s="35">
        <v>2023</v>
      </c>
      <c r="CX6" s="35">
        <v>2021</v>
      </c>
      <c r="CY6" s="35">
        <v>2022</v>
      </c>
      <c r="CZ6" s="35">
        <v>2023</v>
      </c>
      <c r="DA6" s="42">
        <v>2024</v>
      </c>
      <c r="DB6" s="35">
        <v>2022</v>
      </c>
      <c r="DC6" s="35">
        <v>2023</v>
      </c>
      <c r="DD6" s="35">
        <v>2024</v>
      </c>
      <c r="DE6" s="35">
        <v>2022</v>
      </c>
      <c r="DF6" s="35">
        <v>2023</v>
      </c>
      <c r="DG6" s="35">
        <v>2024</v>
      </c>
      <c r="DH6" s="35">
        <v>2022</v>
      </c>
      <c r="DI6" s="35">
        <v>2023</v>
      </c>
      <c r="DJ6" s="35">
        <v>2024</v>
      </c>
      <c r="DK6" s="42">
        <v>2025</v>
      </c>
    </row>
    <row r="7" spans="1:124" ht="12.9" customHeight="1" thickBot="1" x14ac:dyDescent="0.3">
      <c r="A7" s="25" t="s">
        <v>11</v>
      </c>
      <c r="B7" s="25" t="s">
        <v>12</v>
      </c>
      <c r="C7" s="25" t="s">
        <v>13</v>
      </c>
      <c r="D7" s="43" t="s">
        <v>14</v>
      </c>
      <c r="E7" s="43" t="s">
        <v>15</v>
      </c>
      <c r="F7" s="43" t="s">
        <v>14</v>
      </c>
      <c r="G7" s="43" t="s">
        <v>15</v>
      </c>
      <c r="H7" s="43" t="s">
        <v>16</v>
      </c>
      <c r="I7" s="44" t="s">
        <v>17</v>
      </c>
      <c r="J7" s="44" t="s">
        <v>18</v>
      </c>
      <c r="K7" s="44" t="s">
        <v>19</v>
      </c>
      <c r="L7" s="44" t="s">
        <v>20</v>
      </c>
      <c r="M7" s="44" t="s">
        <v>21</v>
      </c>
      <c r="N7" s="44" t="s">
        <v>22</v>
      </c>
      <c r="O7" s="44" t="s">
        <v>23</v>
      </c>
      <c r="P7" s="44" t="s">
        <v>24</v>
      </c>
      <c r="Q7" s="44" t="s">
        <v>25</v>
      </c>
      <c r="R7" s="44" t="s">
        <v>26</v>
      </c>
      <c r="S7" s="44" t="s">
        <v>27</v>
      </c>
      <c r="T7" s="44" t="s">
        <v>28</v>
      </c>
      <c r="U7" s="45" t="s">
        <v>29</v>
      </c>
      <c r="V7" s="46" t="s">
        <v>14</v>
      </c>
      <c r="W7" s="43" t="s">
        <v>15</v>
      </c>
      <c r="X7" s="43" t="s">
        <v>16</v>
      </c>
      <c r="Y7" s="43" t="s">
        <v>16</v>
      </c>
      <c r="Z7" s="44" t="s">
        <v>17</v>
      </c>
      <c r="AA7" s="44" t="s">
        <v>18</v>
      </c>
      <c r="AB7" s="44" t="s">
        <v>19</v>
      </c>
      <c r="AC7" s="47" t="s">
        <v>23</v>
      </c>
      <c r="AD7" s="44" t="s">
        <v>24</v>
      </c>
      <c r="AE7" s="44" t="s">
        <v>25</v>
      </c>
      <c r="AF7" s="44" t="s">
        <v>26</v>
      </c>
      <c r="AG7" s="44" t="s">
        <v>27</v>
      </c>
      <c r="AH7" s="44" t="s">
        <v>28</v>
      </c>
      <c r="AI7" s="45" t="s">
        <v>29</v>
      </c>
      <c r="AJ7" s="48" t="s">
        <v>16</v>
      </c>
      <c r="AK7" s="43" t="s">
        <v>16</v>
      </c>
      <c r="AL7" s="48" t="s">
        <v>16</v>
      </c>
      <c r="AM7" s="47" t="s">
        <v>23</v>
      </c>
      <c r="AN7" s="49" t="s">
        <v>24</v>
      </c>
      <c r="AO7" s="44" t="s">
        <v>25</v>
      </c>
      <c r="AP7" s="49" t="s">
        <v>26</v>
      </c>
      <c r="AQ7" s="44" t="s">
        <v>27</v>
      </c>
      <c r="AR7" s="44" t="s">
        <v>28</v>
      </c>
      <c r="AS7" s="45" t="s">
        <v>29</v>
      </c>
      <c r="AT7" s="48" t="s">
        <v>16</v>
      </c>
      <c r="AU7" s="43" t="s">
        <v>16</v>
      </c>
      <c r="AV7" s="48" t="s">
        <v>16</v>
      </c>
      <c r="AW7" s="47" t="s">
        <v>23</v>
      </c>
      <c r="AX7" s="49" t="s">
        <v>24</v>
      </c>
      <c r="AY7" s="44" t="s">
        <v>25</v>
      </c>
      <c r="AZ7" s="49" t="s">
        <v>26</v>
      </c>
      <c r="BA7" s="44" t="s">
        <v>27</v>
      </c>
      <c r="BB7" s="44" t="s">
        <v>28</v>
      </c>
      <c r="BC7" s="45" t="s">
        <v>29</v>
      </c>
      <c r="BD7" s="48" t="s">
        <v>16</v>
      </c>
      <c r="BE7" s="43" t="s">
        <v>16</v>
      </c>
      <c r="BF7" s="48" t="s">
        <v>16</v>
      </c>
      <c r="BG7" s="47" t="s">
        <v>23</v>
      </c>
      <c r="BH7" s="49" t="s">
        <v>24</v>
      </c>
      <c r="BI7" s="44" t="s">
        <v>25</v>
      </c>
      <c r="BJ7" s="49" t="s">
        <v>26</v>
      </c>
      <c r="BK7" s="44" t="s">
        <v>27</v>
      </c>
      <c r="BL7" s="44" t="s">
        <v>28</v>
      </c>
      <c r="BM7" s="50" t="s">
        <v>29</v>
      </c>
      <c r="BN7" s="48" t="s">
        <v>16</v>
      </c>
      <c r="BO7" s="43" t="s">
        <v>16</v>
      </c>
      <c r="BP7" s="48" t="s">
        <v>16</v>
      </c>
      <c r="BQ7" s="47" t="s">
        <v>23</v>
      </c>
      <c r="BR7" s="49" t="s">
        <v>24</v>
      </c>
      <c r="BS7" s="44" t="s">
        <v>25</v>
      </c>
      <c r="BT7" s="49" t="s">
        <v>26</v>
      </c>
      <c r="BU7" s="44" t="s">
        <v>27</v>
      </c>
      <c r="BV7" s="44" t="s">
        <v>28</v>
      </c>
      <c r="BW7" s="50" t="s">
        <v>29</v>
      </c>
      <c r="BX7" s="48" t="s">
        <v>16</v>
      </c>
      <c r="BY7" s="43" t="s">
        <v>16</v>
      </c>
      <c r="BZ7" s="48" t="s">
        <v>16</v>
      </c>
      <c r="CA7" s="47" t="s">
        <v>23</v>
      </c>
      <c r="CB7" s="49" t="s">
        <v>24</v>
      </c>
      <c r="CC7" s="44" t="s">
        <v>25</v>
      </c>
      <c r="CD7" s="49" t="s">
        <v>26</v>
      </c>
      <c r="CE7" s="44" t="s">
        <v>27</v>
      </c>
      <c r="CF7" s="44" t="s">
        <v>28</v>
      </c>
      <c r="CG7" s="50" t="s">
        <v>29</v>
      </c>
      <c r="CH7" s="48" t="s">
        <v>16</v>
      </c>
      <c r="CI7" s="43" t="s">
        <v>16</v>
      </c>
      <c r="CJ7" s="48" t="s">
        <v>16</v>
      </c>
      <c r="CK7" s="47" t="s">
        <v>23</v>
      </c>
      <c r="CL7" s="49" t="s">
        <v>24</v>
      </c>
      <c r="CM7" s="44" t="s">
        <v>25</v>
      </c>
      <c r="CN7" s="49" t="s">
        <v>26</v>
      </c>
      <c r="CO7" s="44" t="s">
        <v>27</v>
      </c>
      <c r="CP7" s="44" t="s">
        <v>28</v>
      </c>
      <c r="CQ7" s="50" t="s">
        <v>29</v>
      </c>
      <c r="CR7" s="48" t="s">
        <v>16</v>
      </c>
      <c r="CS7" s="43" t="s">
        <v>16</v>
      </c>
      <c r="CT7" s="48" t="s">
        <v>16</v>
      </c>
      <c r="CU7" s="47" t="s">
        <v>23</v>
      </c>
      <c r="CV7" s="49" t="s">
        <v>24</v>
      </c>
      <c r="CW7" s="44" t="s">
        <v>25</v>
      </c>
      <c r="CX7" s="49" t="s">
        <v>26</v>
      </c>
      <c r="CY7" s="44" t="s">
        <v>27</v>
      </c>
      <c r="CZ7" s="44" t="s">
        <v>28</v>
      </c>
      <c r="DA7" s="50" t="s">
        <v>29</v>
      </c>
      <c r="DB7" s="48" t="s">
        <v>16</v>
      </c>
      <c r="DC7" s="43" t="s">
        <v>16</v>
      </c>
      <c r="DD7" s="48" t="s">
        <v>16</v>
      </c>
      <c r="DE7" s="47" t="s">
        <v>23</v>
      </c>
      <c r="DF7" s="49" t="s">
        <v>24</v>
      </c>
      <c r="DG7" s="44" t="s">
        <v>25</v>
      </c>
      <c r="DH7" s="49" t="s">
        <v>26</v>
      </c>
      <c r="DI7" s="44" t="s">
        <v>27</v>
      </c>
      <c r="DJ7" s="44" t="s">
        <v>28</v>
      </c>
      <c r="DK7" s="50" t="s">
        <v>29</v>
      </c>
    </row>
    <row r="8" spans="1:124" ht="12.9" customHeight="1" thickBot="1" x14ac:dyDescent="0.3">
      <c r="A8" s="51">
        <v>1</v>
      </c>
      <c r="B8" s="52" t="s">
        <v>50</v>
      </c>
      <c r="C8" s="113" t="s">
        <v>31</v>
      </c>
      <c r="D8" s="54"/>
      <c r="E8" s="55">
        <v>0</v>
      </c>
      <c r="F8" s="54"/>
      <c r="G8" s="55">
        <v>0</v>
      </c>
      <c r="H8" s="54"/>
      <c r="I8" s="51">
        <f t="shared" ref="I8:I39" si="0">D8/D$2*D$5*I$5</f>
        <v>0</v>
      </c>
      <c r="J8" s="51">
        <f t="shared" ref="J8:J39" si="1">E8/E$2*E$5*J$5</f>
        <v>0</v>
      </c>
      <c r="K8" s="51">
        <f t="shared" ref="K8:K39" si="2">I8/MAX(I$8:I$126)*MAX(J$8:J$126)</f>
        <v>0</v>
      </c>
      <c r="L8" s="51">
        <f t="shared" ref="L8:L39" si="3">F8/F$2*F$5*L$5</f>
        <v>0</v>
      </c>
      <c r="M8" s="51">
        <f t="shared" ref="M8:M39" si="4">G8/G$2*G$5*M$5</f>
        <v>0</v>
      </c>
      <c r="N8" s="51">
        <f t="shared" ref="N8:N39" si="5">M8/MAX(M$8:M$126)*MAX(L$8:L$126)</f>
        <v>0</v>
      </c>
      <c r="O8" s="56"/>
      <c r="P8" s="57"/>
      <c r="Q8" s="56"/>
      <c r="R8" s="58">
        <f t="shared" ref="R8:R39" si="6">MAX(J8:K8)</f>
        <v>0</v>
      </c>
      <c r="S8" s="58">
        <f t="shared" ref="S8:S39" si="7">MAX(L8,N8)</f>
        <v>0</v>
      </c>
      <c r="T8" s="58">
        <f>H8/H$2*H$5*T$5</f>
        <v>0</v>
      </c>
      <c r="U8" s="59">
        <f t="shared" ref="U8:U39" si="8">SUM(R8+O8,S8+P8,T8+Q8)-MIN(R8+O8,S8+P8,T8+Q8)</f>
        <v>0</v>
      </c>
      <c r="V8" s="232"/>
      <c r="W8" s="55">
        <v>0</v>
      </c>
      <c r="X8" s="54"/>
      <c r="Y8" s="54"/>
      <c r="Z8" s="51">
        <f t="shared" ref="Z8:Z39" si="9">V8/V$2*V$5*Z$5</f>
        <v>0</v>
      </c>
      <c r="AA8" s="51">
        <f t="shared" ref="AA8:AA39" si="10">W8/W$2*W$5*AA$5</f>
        <v>0</v>
      </c>
      <c r="AB8" s="60">
        <f t="shared" ref="AB8:AB39" si="11">Z8/MAX(Z$8:Z$126)*MAX(AA$8:AA$126)</f>
        <v>0</v>
      </c>
      <c r="AC8" s="58"/>
      <c r="AD8" s="61"/>
      <c r="AE8" s="56"/>
      <c r="AF8" s="58">
        <f t="shared" ref="AF8:AF39" si="12">MAX(AA8:AB8)</f>
        <v>0</v>
      </c>
      <c r="AG8" s="58">
        <f>X8/X$2*X$5*AG$5</f>
        <v>0</v>
      </c>
      <c r="AH8" s="58">
        <f>Y8/Y$2*Y$5*AH$5</f>
        <v>0</v>
      </c>
      <c r="AI8" s="59">
        <f t="shared" ref="AI8:AI39" si="13">SUM(AF8+AC8,AG8+AD8,AH8+AE8)-MIN(AF8+AC8,AG8+AD8,AH8+AE8)</f>
        <v>0</v>
      </c>
      <c r="AJ8" s="54"/>
      <c r="AK8" s="54"/>
      <c r="AL8" s="94"/>
      <c r="AM8" s="61"/>
      <c r="AN8" s="56"/>
      <c r="AO8" s="63"/>
      <c r="AP8" s="58">
        <f>AJ8/AJ$2*AJ$5*AP$5</f>
        <v>0</v>
      </c>
      <c r="AQ8" s="58">
        <f>AK8/AK$2*AK$5*AQ$5</f>
        <v>0</v>
      </c>
      <c r="AR8" s="58">
        <f>AL8/AL$2*AL$5*AR$5</f>
        <v>0</v>
      </c>
      <c r="AS8" s="64">
        <f t="shared" ref="AS8:AS39" si="14">SUM(AP8+AM8,AQ8+AN8,AR8+AO8)-MIN(AP8+AM8,AQ8+AN8,AR8+AO8)</f>
        <v>0</v>
      </c>
      <c r="AT8" s="209"/>
      <c r="AU8" s="95"/>
      <c r="AV8" s="66">
        <v>5432</v>
      </c>
      <c r="AW8" s="67"/>
      <c r="AX8" s="67"/>
      <c r="AY8" s="68"/>
      <c r="AZ8" s="58">
        <f>AT8/AT$2*AT$5*AZ$5</f>
        <v>0</v>
      </c>
      <c r="BA8" s="58">
        <f>AU8/AU$2*AU$5*BA$5</f>
        <v>0</v>
      </c>
      <c r="BB8" s="58">
        <f>AV8/AV$2*AV$5*BB$5</f>
        <v>289.77691561590689</v>
      </c>
      <c r="BC8" s="69">
        <f t="shared" ref="BC8:BC39" si="15">SUM(AZ8+AW8,BA8+AX8,BB8+AY8)-MIN(AZ8+AW8,BA8+AX8,BB8+AY8)</f>
        <v>289.77691561590689</v>
      </c>
      <c r="BD8" s="95"/>
      <c r="BE8" s="70">
        <v>5432</v>
      </c>
      <c r="BF8" s="96"/>
      <c r="BG8" s="67"/>
      <c r="BH8" s="68"/>
      <c r="BJ8" s="58">
        <f>BD8/BD$2*BD$5*BJ$5</f>
        <v>0</v>
      </c>
      <c r="BK8" s="58">
        <f>BE8/BE$2*BE$5*BK$5</f>
        <v>237.09020368574198</v>
      </c>
      <c r="BL8" s="73">
        <f>BF8/BF$2*BF$5*BL$5</f>
        <v>0</v>
      </c>
      <c r="BM8" s="59">
        <f t="shared" ref="BM8:BM39" si="16">SUM(BJ8+BG8,BK8+BH8,BL8+BI8)-MIN(BJ8+BG8,BK8+BH8,BL8+BI8)</f>
        <v>237.09020368574198</v>
      </c>
      <c r="BN8" s="70">
        <v>5432</v>
      </c>
      <c r="BO8" s="234"/>
      <c r="BP8">
        <v>9765</v>
      </c>
      <c r="BQ8" s="68"/>
      <c r="BS8" s="68"/>
      <c r="BT8" s="58">
        <f>BN8/BN$2*BN$5*BT$5</f>
        <v>245.54350138268455</v>
      </c>
      <c r="BU8" s="58">
        <f>BO8/BO$2*BO$5*BU$5</f>
        <v>0</v>
      </c>
      <c r="BV8" s="73">
        <f>BP8/BP$2*BP$5*BV$5</f>
        <v>539.93666432090083</v>
      </c>
      <c r="BW8" s="59">
        <f t="shared" ref="BW8:BW39" si="17">SUM(BT8+BQ8,BU8+BR8,BV8+BS8)-MIN(BT8+BQ8,BU8+BR8,BV8+BS8)</f>
        <v>785.48016570358539</v>
      </c>
      <c r="BX8" s="234"/>
      <c r="BY8" s="75">
        <v>9765</v>
      </c>
      <c r="BZ8" s="76">
        <v>3453</v>
      </c>
      <c r="CB8" s="77"/>
      <c r="CD8" s="58">
        <f t="shared" ref="CD8:CF14" si="18">BX8/BX$2*BX$5*CD$5</f>
        <v>0</v>
      </c>
      <c r="CE8" s="58">
        <f t="shared" si="18"/>
        <v>441.76636171710061</v>
      </c>
      <c r="CF8" s="58">
        <f t="shared" si="18"/>
        <v>314.16873449131515</v>
      </c>
      <c r="CG8" s="59">
        <f t="shared" ref="CG8:CG39" si="19">SUM(CD8+CA8,CE8+CB8,CF8+CC8)-MIN(CD8+CA8,CE8+CB8,CF8+CC8)</f>
        <v>755.93509620841576</v>
      </c>
      <c r="CH8" s="75">
        <v>9765</v>
      </c>
      <c r="CI8" s="76">
        <v>3453</v>
      </c>
      <c r="CJ8" s="76">
        <v>2432</v>
      </c>
      <c r="CK8" s="77"/>
      <c r="CM8" s="78">
        <f>$DR$74</f>
        <v>24.270805200000027</v>
      </c>
      <c r="CN8" s="58">
        <f t="shared" ref="CN8:CP14" si="20">CH8/CH$2*CH$5*CN$5</f>
        <v>417.22378606615058</v>
      </c>
      <c r="CO8" s="58">
        <f t="shared" si="20"/>
        <v>257.04714640198512</v>
      </c>
      <c r="CP8" s="58">
        <f t="shared" si="20"/>
        <v>381.68839800416606</v>
      </c>
      <c r="CQ8" s="59">
        <f t="shared" ref="CQ8:CQ34" si="21">SUM(CN8+CK8,CO8+CL8,CP8+CM8)-MIN(CN8+CK8,CO8+CL8,CP8+CM8)</f>
        <v>823.18298927031674</v>
      </c>
      <c r="CR8" s="75">
        <v>3453</v>
      </c>
      <c r="CS8" s="76">
        <v>2432</v>
      </c>
      <c r="CT8" s="76">
        <v>8280</v>
      </c>
      <c r="CV8" s="78">
        <f>$DR$84</f>
        <v>21.312365142857164</v>
      </c>
      <c r="CX8" s="58">
        <f t="shared" ref="CX8:CZ14" si="22">CR8/CR$2*CR$5*CX$5</f>
        <v>242.76674937965259</v>
      </c>
      <c r="CY8" s="58">
        <f t="shared" si="22"/>
        <v>335.16430751344279</v>
      </c>
      <c r="CZ8" s="58">
        <f t="shared" si="22"/>
        <v>550</v>
      </c>
      <c r="DA8" s="59">
        <f t="shared" ref="DA8:DA39" si="23">SUM(CX8+CU8,CY8+CV8,CZ8+CW8)-MIN(CX8+CU8,CY8+CV8,CZ8+CW8)</f>
        <v>906.47667265630002</v>
      </c>
      <c r="DB8" s="75">
        <v>2432</v>
      </c>
      <c r="DC8" s="76">
        <v>8280</v>
      </c>
      <c r="DD8" s="76">
        <v>7111</v>
      </c>
      <c r="DE8" s="78">
        <f>$DR$96+$DR$103</f>
        <v>24.824865142857156</v>
      </c>
      <c r="DG8" s="78">
        <f>$DR$103</f>
        <v>4.8234999999999904</v>
      </c>
      <c r="DH8" s="58">
        <f>DB8/DB$2*DB$5*DH$5</f>
        <v>314.54714915467713</v>
      </c>
      <c r="DI8" s="58">
        <f>DC8/DC$2*DC$5*DI$5</f>
        <v>450</v>
      </c>
      <c r="DJ8" s="58">
        <f>DD8/DD$2*DD$5*DJ$5</f>
        <v>550</v>
      </c>
      <c r="DK8" s="59">
        <f t="shared" ref="DK8:DK39" si="24">SUM(DH8+DE8,DI8+DF8,DJ8+DG8)-MIN(DH8+DE8,DI8+DF8,DJ8+DG8)</f>
        <v>1004.8235000000001</v>
      </c>
    </row>
    <row r="9" spans="1:124" ht="12.9" customHeight="1" thickBot="1" x14ac:dyDescent="0.3">
      <c r="A9" s="51">
        <v>2</v>
      </c>
      <c r="B9" s="52" t="s">
        <v>35</v>
      </c>
      <c r="C9" s="53" t="s">
        <v>33</v>
      </c>
      <c r="D9" s="54"/>
      <c r="E9" s="79">
        <v>2928</v>
      </c>
      <c r="F9" s="55">
        <v>2403</v>
      </c>
      <c r="G9" s="54"/>
      <c r="H9" s="55">
        <v>7603</v>
      </c>
      <c r="I9" s="51">
        <f t="shared" si="0"/>
        <v>0</v>
      </c>
      <c r="J9" s="51">
        <f t="shared" si="1"/>
        <v>281.55554329840044</v>
      </c>
      <c r="K9" s="51">
        <f t="shared" si="2"/>
        <v>0</v>
      </c>
      <c r="L9" s="51">
        <f t="shared" si="3"/>
        <v>294.00776793660208</v>
      </c>
      <c r="M9" s="51">
        <f t="shared" si="4"/>
        <v>0</v>
      </c>
      <c r="N9" s="51">
        <f t="shared" si="5"/>
        <v>0</v>
      </c>
      <c r="O9" s="58"/>
      <c r="P9" s="58"/>
      <c r="Q9" s="58"/>
      <c r="R9" s="58">
        <f t="shared" si="6"/>
        <v>281.55554329840044</v>
      </c>
      <c r="S9" s="58">
        <f t="shared" si="7"/>
        <v>294.00776793660208</v>
      </c>
      <c r="T9" s="93">
        <f>$DS$11</f>
        <v>433.32800131695586</v>
      </c>
      <c r="U9" s="59">
        <f t="shared" si="8"/>
        <v>727.33576925355806</v>
      </c>
      <c r="V9" s="80">
        <v>2403</v>
      </c>
      <c r="W9" s="54"/>
      <c r="X9" s="55">
        <v>7603</v>
      </c>
      <c r="Y9" s="55">
        <v>6432</v>
      </c>
      <c r="Z9" s="51">
        <f t="shared" si="9"/>
        <v>276.18664660761959</v>
      </c>
      <c r="AA9" s="51">
        <f t="shared" si="10"/>
        <v>0</v>
      </c>
      <c r="AB9" s="51">
        <f t="shared" si="11"/>
        <v>270.43117382007591</v>
      </c>
      <c r="AC9" s="58"/>
      <c r="AD9" s="58"/>
      <c r="AE9" s="58"/>
      <c r="AF9" s="58">
        <f t="shared" si="12"/>
        <v>270.43117382007591</v>
      </c>
      <c r="AG9" s="93">
        <f>$DS$11*$AG$5/$AH$5</f>
        <v>354.54109198660024</v>
      </c>
      <c r="AH9" s="58">
        <f t="shared" ref="AH9:AH40" si="25">Y9/Y$2*Y$5*AH$5</f>
        <v>303.55242835078087</v>
      </c>
      <c r="AI9" s="59">
        <f t="shared" si="13"/>
        <v>658.09352033738128</v>
      </c>
      <c r="AJ9" s="55">
        <v>7603</v>
      </c>
      <c r="AK9" s="55">
        <v>6432</v>
      </c>
      <c r="AL9" s="94"/>
      <c r="AM9" s="58"/>
      <c r="AN9" s="58"/>
      <c r="AO9" s="63"/>
      <c r="AP9" s="93">
        <f>$DS$11*$R$5/$T$5</f>
        <v>334.84436465401131</v>
      </c>
      <c r="AQ9" s="58">
        <f t="shared" ref="AQ9:AQ40" si="26">AK9/AK$2*AK$5*AQ$5</f>
        <v>248.36107774154797</v>
      </c>
      <c r="AR9" s="58">
        <f t="shared" ref="AR9:AR40" si="27">AL9/AL$2*AL$5*AR$5</f>
        <v>0</v>
      </c>
      <c r="AS9" s="59">
        <f t="shared" si="14"/>
        <v>583.20544239555932</v>
      </c>
      <c r="AT9" s="82">
        <v>6432</v>
      </c>
      <c r="AU9" s="95"/>
      <c r="AV9" s="84"/>
      <c r="AW9" s="84"/>
      <c r="AX9" s="84"/>
      <c r="AY9" s="81">
        <f>$DR$42</f>
        <v>7.0566709604775797</v>
      </c>
      <c r="AZ9" s="58">
        <f t="shared" ref="AZ9:AZ40" si="28">AT9/AT$2*AT$5*AZ$5</f>
        <v>234.56324008923974</v>
      </c>
      <c r="BA9" s="58">
        <f t="shared" ref="BA9:BA40" si="29">AU9/AU$2*AU$5*BA$5</f>
        <v>0</v>
      </c>
      <c r="BB9" s="93">
        <f>$DS$12</f>
        <v>456.66629057574823</v>
      </c>
      <c r="BC9" s="59">
        <f t="shared" si="15"/>
        <v>698.28620162546554</v>
      </c>
      <c r="BD9" s="95"/>
      <c r="BE9" s="77"/>
      <c r="BF9" s="96"/>
      <c r="BG9" s="84"/>
      <c r="BH9" s="81">
        <f>$DR$42*$BA$5/$BB$5</f>
        <v>5.7736398767543839</v>
      </c>
      <c r="BI9" s="72">
        <f>$DR$46</f>
        <v>13.693859190556472</v>
      </c>
      <c r="BJ9" s="58">
        <f t="shared" ref="BJ9:BJ40" si="30">BD9/BD$2*BD$5*BJ$5</f>
        <v>0</v>
      </c>
      <c r="BK9" s="93">
        <f>$DS$12*$BK$5/$BB$5</f>
        <v>373.6360559256122</v>
      </c>
      <c r="BL9" s="73">
        <f t="shared" ref="BL9:BL24" si="31">BF9/BF$2*BF$5*BL$5</f>
        <v>0</v>
      </c>
      <c r="BM9" s="59">
        <f t="shared" si="16"/>
        <v>393.10355499292302</v>
      </c>
      <c r="BN9" s="77"/>
      <c r="BO9" s="97"/>
      <c r="BP9">
        <v>9947</v>
      </c>
      <c r="BQ9" s="77"/>
      <c r="BR9" s="72"/>
      <c r="BS9" s="81">
        <f>$DR$59</f>
        <v>13.029500000000031</v>
      </c>
      <c r="BT9" s="93">
        <f>$DS$14</f>
        <v>386.95780757097793</v>
      </c>
      <c r="BU9" s="58">
        <f t="shared" ref="BU9:BV14" si="32">BO9/BO$2*BO$5*BU$5</f>
        <v>0</v>
      </c>
      <c r="BV9" s="73">
        <f t="shared" si="32"/>
        <v>550</v>
      </c>
      <c r="BW9" s="59">
        <f t="shared" si="17"/>
        <v>949.98730757097792</v>
      </c>
      <c r="BX9" s="97"/>
      <c r="BY9" s="75">
        <v>9947</v>
      </c>
      <c r="BZ9" s="76">
        <v>5263</v>
      </c>
      <c r="CA9" s="72"/>
      <c r="CB9" s="81">
        <f>$DR$64</f>
        <v>10.660500000000024</v>
      </c>
      <c r="CD9" s="58">
        <f t="shared" si="18"/>
        <v>0</v>
      </c>
      <c r="CE9" s="73">
        <f t="shared" si="18"/>
        <v>450</v>
      </c>
      <c r="CF9" s="73">
        <f t="shared" si="18"/>
        <v>478.8502894954508</v>
      </c>
      <c r="CG9" s="59">
        <f t="shared" si="19"/>
        <v>939.51078949545081</v>
      </c>
      <c r="CH9" s="75">
        <v>9947</v>
      </c>
      <c r="CI9" s="76">
        <v>5263</v>
      </c>
      <c r="CJ9" s="76">
        <v>2628</v>
      </c>
      <c r="CK9" s="81">
        <f>$DR$67</f>
        <v>10.068250000000024</v>
      </c>
      <c r="CN9" s="73">
        <f t="shared" si="20"/>
        <v>425</v>
      </c>
      <c r="CO9" s="73">
        <f t="shared" si="20"/>
        <v>391.78660049627791</v>
      </c>
      <c r="CP9" s="58">
        <f t="shared" si="20"/>
        <v>412.44946955384393</v>
      </c>
      <c r="CQ9" s="59">
        <f t="shared" si="21"/>
        <v>847.51771955384402</v>
      </c>
      <c r="CR9" s="75">
        <v>5263</v>
      </c>
      <c r="CS9" s="76">
        <v>2628</v>
      </c>
      <c r="CT9" s="76">
        <v>8188</v>
      </c>
      <c r="CW9" s="78">
        <f>$DR$88</f>
        <v>7.4359999999999902</v>
      </c>
      <c r="CX9" s="73">
        <f t="shared" si="22"/>
        <v>370.02067824648469</v>
      </c>
      <c r="CY9" s="58">
        <f t="shared" si="22"/>
        <v>362.17590466501963</v>
      </c>
      <c r="CZ9" s="58">
        <f t="shared" si="22"/>
        <v>543.88888888888891</v>
      </c>
      <c r="DA9" s="59">
        <f t="shared" si="23"/>
        <v>921.34556713537347</v>
      </c>
      <c r="DB9" s="75">
        <v>2628</v>
      </c>
      <c r="DC9" s="76">
        <v>8188</v>
      </c>
      <c r="DD9" s="76"/>
      <c r="DF9" s="78">
        <f>$DR$100</f>
        <v>6.0839999999999916</v>
      </c>
      <c r="DG9" s="78">
        <f>$DR$104</f>
        <v>28.748499999999989</v>
      </c>
      <c r="DH9" s="58">
        <f t="shared" ref="DH9:DH40" si="33">DB9/DB$2*DB$5*DH$5</f>
        <v>339.89716610957709</v>
      </c>
      <c r="DI9" s="58">
        <f t="shared" ref="DI9:DI40" si="34">DC9/DC$2*DC$5*DI$5</f>
        <v>445</v>
      </c>
      <c r="DJ9" s="58">
        <v>513.04999999999995</v>
      </c>
      <c r="DK9" s="59">
        <f t="shared" si="24"/>
        <v>992.88250000000016</v>
      </c>
      <c r="DM9" s="287" t="s">
        <v>34</v>
      </c>
      <c r="DN9" s="293"/>
      <c r="DO9" s="293"/>
      <c r="DP9" s="293"/>
      <c r="DQ9" s="293"/>
      <c r="DR9" s="293"/>
      <c r="DS9" s="293"/>
      <c r="DT9" s="288"/>
    </row>
    <row r="10" spans="1:124" ht="12.9" customHeight="1" thickBot="1" x14ac:dyDescent="0.3">
      <c r="A10" s="51">
        <v>3</v>
      </c>
      <c r="B10" s="131" t="s">
        <v>72</v>
      </c>
      <c r="C10" s="20" t="s">
        <v>33</v>
      </c>
      <c r="D10" s="51"/>
      <c r="E10" s="131"/>
      <c r="F10" s="51"/>
      <c r="G10" s="131"/>
      <c r="H10" s="51"/>
      <c r="I10" s="51">
        <f t="shared" si="0"/>
        <v>0</v>
      </c>
      <c r="J10" s="51">
        <f t="shared" si="1"/>
        <v>0</v>
      </c>
      <c r="K10" s="51">
        <f t="shared" si="2"/>
        <v>0</v>
      </c>
      <c r="L10" s="51">
        <f t="shared" si="3"/>
        <v>0</v>
      </c>
      <c r="M10" s="51">
        <f t="shared" si="4"/>
        <v>0</v>
      </c>
      <c r="N10" s="51">
        <f t="shared" si="5"/>
        <v>0</v>
      </c>
      <c r="O10" s="58"/>
      <c r="P10" s="58"/>
      <c r="Q10" s="58"/>
      <c r="R10" s="58">
        <f t="shared" si="6"/>
        <v>0</v>
      </c>
      <c r="S10" s="58">
        <f t="shared" si="7"/>
        <v>0</v>
      </c>
      <c r="T10" s="58">
        <f t="shared" ref="T10:T41" si="35">H10/H$2*H$5*T$5</f>
        <v>0</v>
      </c>
      <c r="U10" s="59">
        <f t="shared" si="8"/>
        <v>0</v>
      </c>
      <c r="V10" s="129"/>
      <c r="W10" s="131"/>
      <c r="X10" s="51"/>
      <c r="Y10" s="51"/>
      <c r="Z10" s="51">
        <f t="shared" si="9"/>
        <v>0</v>
      </c>
      <c r="AA10" s="51">
        <f t="shared" si="10"/>
        <v>0</v>
      </c>
      <c r="AB10" s="51">
        <f t="shared" si="11"/>
        <v>0</v>
      </c>
      <c r="AC10" s="58"/>
      <c r="AD10" s="58"/>
      <c r="AE10" s="58"/>
      <c r="AF10" s="58">
        <f t="shared" si="12"/>
        <v>0</v>
      </c>
      <c r="AG10" s="58">
        <f t="shared" ref="AG10:AG41" si="36">X10/X$2*X$5*AG$5</f>
        <v>0</v>
      </c>
      <c r="AH10" s="58">
        <f t="shared" si="25"/>
        <v>0</v>
      </c>
      <c r="AI10" s="59">
        <f t="shared" si="13"/>
        <v>0</v>
      </c>
      <c r="AJ10" s="51"/>
      <c r="AK10" s="51"/>
      <c r="AL10" s="94"/>
      <c r="AM10" s="58"/>
      <c r="AN10" s="58"/>
      <c r="AO10" s="63"/>
      <c r="AP10" s="58">
        <f t="shared" ref="AP10:AP41" si="37">AJ10/AJ$2*AJ$5*AP$5</f>
        <v>0</v>
      </c>
      <c r="AQ10" s="58">
        <f t="shared" si="26"/>
        <v>0</v>
      </c>
      <c r="AR10" s="58">
        <f t="shared" si="27"/>
        <v>0</v>
      </c>
      <c r="AS10" s="59">
        <f t="shared" si="14"/>
        <v>0</v>
      </c>
      <c r="AU10" s="233"/>
      <c r="AV10" s="84"/>
      <c r="AW10" s="84"/>
      <c r="AX10" s="84"/>
      <c r="AY10" s="77"/>
      <c r="AZ10" s="58">
        <f t="shared" si="28"/>
        <v>0</v>
      </c>
      <c r="BA10" s="58">
        <f t="shared" si="29"/>
        <v>0</v>
      </c>
      <c r="BB10" s="58">
        <f t="shared" ref="BB10:BB41" si="38">AV10/AV$2*AV$5*BB$5</f>
        <v>0</v>
      </c>
      <c r="BC10" s="59">
        <f t="shared" si="15"/>
        <v>0</v>
      </c>
      <c r="BD10" s="233"/>
      <c r="BE10" s="77"/>
      <c r="BF10" s="96"/>
      <c r="BG10" s="84"/>
      <c r="BH10" s="77"/>
      <c r="BI10" s="77"/>
      <c r="BJ10" s="58">
        <f t="shared" si="30"/>
        <v>0</v>
      </c>
      <c r="BK10" s="58">
        <f t="shared" ref="BK10:BK41" si="39">BE10/BE$2*BE$5*BK$5</f>
        <v>0</v>
      </c>
      <c r="BL10" s="73">
        <f t="shared" si="31"/>
        <v>0</v>
      </c>
      <c r="BM10" s="59">
        <f t="shared" si="16"/>
        <v>0</v>
      </c>
      <c r="BN10" s="77"/>
      <c r="BO10" s="77"/>
      <c r="BP10" s="96"/>
      <c r="BQ10" s="77"/>
      <c r="BR10" s="84"/>
      <c r="BS10" s="77"/>
      <c r="BT10" s="58">
        <f t="shared" ref="BT10:BT41" si="40">BN10/BN$2*BN$5*BT$5</f>
        <v>0</v>
      </c>
      <c r="BU10" s="58">
        <f t="shared" si="32"/>
        <v>0</v>
      </c>
      <c r="BV10" s="73">
        <f t="shared" si="32"/>
        <v>0</v>
      </c>
      <c r="BW10" s="59">
        <f t="shared" si="17"/>
        <v>0</v>
      </c>
      <c r="BX10" s="77"/>
      <c r="BY10" s="125"/>
      <c r="BZ10" s="75"/>
      <c r="CA10" s="84"/>
      <c r="CB10" s="77"/>
      <c r="CD10" s="58">
        <f t="shared" si="18"/>
        <v>0</v>
      </c>
      <c r="CE10" s="58">
        <f t="shared" si="18"/>
        <v>0</v>
      </c>
      <c r="CF10" s="58">
        <f t="shared" si="18"/>
        <v>0</v>
      </c>
      <c r="CG10" s="59">
        <f t="shared" si="19"/>
        <v>0</v>
      </c>
      <c r="CH10" s="125"/>
      <c r="CI10" s="75"/>
      <c r="CJ10" s="75"/>
      <c r="CK10" s="77"/>
      <c r="CN10" s="58">
        <f t="shared" si="20"/>
        <v>0</v>
      </c>
      <c r="CO10" s="58">
        <f t="shared" si="20"/>
        <v>0</v>
      </c>
      <c r="CP10" s="58">
        <f t="shared" si="20"/>
        <v>0</v>
      </c>
      <c r="CQ10" s="59">
        <f t="shared" si="21"/>
        <v>0</v>
      </c>
      <c r="CR10" s="125"/>
      <c r="CS10" s="75"/>
      <c r="CT10" s="75">
        <v>8128</v>
      </c>
      <c r="CX10" s="58">
        <f t="shared" si="22"/>
        <v>0</v>
      </c>
      <c r="CY10" s="58">
        <f t="shared" si="22"/>
        <v>0</v>
      </c>
      <c r="CZ10" s="58">
        <f t="shared" si="22"/>
        <v>539.90338164251204</v>
      </c>
      <c r="DA10" s="59">
        <f t="shared" si="23"/>
        <v>539.90338164251204</v>
      </c>
      <c r="DB10" s="125"/>
      <c r="DC10" s="75">
        <v>8128</v>
      </c>
      <c r="DD10" s="75">
        <v>7042</v>
      </c>
      <c r="DH10" s="58">
        <f t="shared" si="33"/>
        <v>0</v>
      </c>
      <c r="DI10" s="58">
        <f t="shared" si="34"/>
        <v>441.73913043478262</v>
      </c>
      <c r="DJ10" s="58">
        <f t="shared" ref="DJ10:DJ41" si="41">DD10/DD$2*DD$5*DJ$5</f>
        <v>544.66319786246663</v>
      </c>
      <c r="DK10" s="59">
        <f t="shared" si="24"/>
        <v>986.40232829724926</v>
      </c>
      <c r="DM10" s="98" t="s">
        <v>12</v>
      </c>
      <c r="DN10" s="98" t="s">
        <v>36</v>
      </c>
      <c r="DO10" s="98" t="s">
        <v>37</v>
      </c>
      <c r="DP10" s="4" t="s">
        <v>38</v>
      </c>
      <c r="DQ10" s="4" t="s">
        <v>39</v>
      </c>
      <c r="DR10" s="4" t="s">
        <v>40</v>
      </c>
      <c r="DS10" s="287" t="s">
        <v>41</v>
      </c>
      <c r="DT10" s="288"/>
    </row>
    <row r="11" spans="1:124" ht="12.9" customHeight="1" thickBot="1" x14ac:dyDescent="0.3">
      <c r="A11" s="51">
        <v>4</v>
      </c>
      <c r="B11" s="91" t="s">
        <v>30</v>
      </c>
      <c r="C11" s="53" t="s">
        <v>31</v>
      </c>
      <c r="D11" s="54"/>
      <c r="E11" s="92"/>
      <c r="F11" s="55">
        <v>1180</v>
      </c>
      <c r="G11" s="92"/>
      <c r="H11" s="55">
        <v>5111</v>
      </c>
      <c r="I11" s="51">
        <f t="shared" si="0"/>
        <v>0</v>
      </c>
      <c r="J11" s="51">
        <f t="shared" si="1"/>
        <v>0</v>
      </c>
      <c r="K11" s="51">
        <f t="shared" si="2"/>
        <v>0</v>
      </c>
      <c r="L11" s="51">
        <f t="shared" si="3"/>
        <v>144.37335254481502</v>
      </c>
      <c r="M11" s="51">
        <f t="shared" si="4"/>
        <v>0</v>
      </c>
      <c r="N11" s="51">
        <f t="shared" si="5"/>
        <v>0</v>
      </c>
      <c r="O11" s="58"/>
      <c r="P11" s="58"/>
      <c r="Q11" s="58"/>
      <c r="R11" s="58">
        <f t="shared" si="6"/>
        <v>0</v>
      </c>
      <c r="S11" s="58">
        <f t="shared" si="7"/>
        <v>144.37335254481502</v>
      </c>
      <c r="T11" s="58">
        <f t="shared" si="35"/>
        <v>303.04549374730487</v>
      </c>
      <c r="U11" s="59">
        <f t="shared" si="8"/>
        <v>447.41884629211989</v>
      </c>
      <c r="V11" s="80">
        <v>1180</v>
      </c>
      <c r="W11" s="92"/>
      <c r="X11" s="55">
        <v>5111</v>
      </c>
      <c r="Y11" s="55">
        <v>6517</v>
      </c>
      <c r="Z11" s="51">
        <f t="shared" si="9"/>
        <v>135.62224011526888</v>
      </c>
      <c r="AA11" s="51">
        <f t="shared" si="10"/>
        <v>0</v>
      </c>
      <c r="AB11" s="51">
        <f t="shared" si="11"/>
        <v>132.79599879637519</v>
      </c>
      <c r="AC11" s="58"/>
      <c r="AD11" s="58"/>
      <c r="AE11" s="58"/>
      <c r="AF11" s="58">
        <f t="shared" si="12"/>
        <v>132.79599879637519</v>
      </c>
      <c r="AG11" s="58">
        <f t="shared" si="36"/>
        <v>247.94631306597674</v>
      </c>
      <c r="AH11" s="58">
        <f t="shared" si="25"/>
        <v>307.56392654882444</v>
      </c>
      <c r="AI11" s="59">
        <f t="shared" si="13"/>
        <v>555.51023961480109</v>
      </c>
      <c r="AJ11" s="55">
        <v>5111</v>
      </c>
      <c r="AK11" s="55">
        <v>6517</v>
      </c>
      <c r="AL11" s="62">
        <v>6981</v>
      </c>
      <c r="AM11" s="58"/>
      <c r="AN11" s="58"/>
      <c r="AO11" s="63"/>
      <c r="AP11" s="58">
        <f t="shared" si="37"/>
        <v>234.17151789564468</v>
      </c>
      <c r="AQ11" s="58">
        <f t="shared" si="26"/>
        <v>251.64321263085637</v>
      </c>
      <c r="AR11" s="58">
        <f t="shared" si="27"/>
        <v>440.1134800550206</v>
      </c>
      <c r="AS11" s="59">
        <f t="shared" si="14"/>
        <v>691.75669268587694</v>
      </c>
      <c r="AT11" s="82">
        <v>6517</v>
      </c>
      <c r="AU11" s="65">
        <v>6981</v>
      </c>
      <c r="AV11" s="83">
        <v>9402</v>
      </c>
      <c r="AW11" s="84"/>
      <c r="AX11" s="84"/>
      <c r="AY11" s="77"/>
      <c r="AZ11" s="58">
        <f t="shared" si="28"/>
        <v>237.66303415136434</v>
      </c>
      <c r="BA11" s="58">
        <f t="shared" si="29"/>
        <v>360.09284731774414</v>
      </c>
      <c r="BB11" s="58">
        <f t="shared" si="38"/>
        <v>501.56159068865179</v>
      </c>
      <c r="BC11" s="59">
        <f t="shared" si="15"/>
        <v>861.65443800639582</v>
      </c>
      <c r="BD11" s="65">
        <v>6981</v>
      </c>
      <c r="BE11" s="86">
        <v>9402</v>
      </c>
      <c r="BF11" s="99">
        <v>8154</v>
      </c>
      <c r="BG11" s="84"/>
      <c r="BH11" s="77"/>
      <c r="BI11" s="81">
        <f>$DR$49</f>
        <v>43.387200922527505</v>
      </c>
      <c r="BJ11" s="58">
        <f t="shared" si="30"/>
        <v>340.08768913342504</v>
      </c>
      <c r="BK11" s="58">
        <f t="shared" si="39"/>
        <v>410.36857419980601</v>
      </c>
      <c r="BL11" s="73">
        <f t="shared" si="31"/>
        <v>444.86658069635951</v>
      </c>
      <c r="BM11" s="59">
        <f t="shared" si="16"/>
        <v>898.62235581869299</v>
      </c>
      <c r="BN11" s="86">
        <v>9402</v>
      </c>
      <c r="BO11" s="100">
        <v>8154</v>
      </c>
      <c r="BP11" s="84">
        <v>9926</v>
      </c>
      <c r="BQ11" s="77"/>
      <c r="BR11" s="85">
        <f>$DR$56</f>
        <v>22.47750000000002</v>
      </c>
      <c r="BS11" s="81"/>
      <c r="BT11" s="58">
        <f t="shared" si="40"/>
        <v>425</v>
      </c>
      <c r="BU11" s="58">
        <f t="shared" si="32"/>
        <v>415.0322361723787</v>
      </c>
      <c r="BV11" s="73">
        <f t="shared" si="32"/>
        <v>548.83884588318085</v>
      </c>
      <c r="BW11" s="59">
        <f t="shared" si="17"/>
        <v>986.34858205555975</v>
      </c>
      <c r="BX11" s="100">
        <v>8154</v>
      </c>
      <c r="BY11" s="75">
        <v>9926</v>
      </c>
      <c r="BZ11" s="76">
        <v>6045</v>
      </c>
      <c r="CA11" s="85">
        <f>$DR$61</f>
        <v>21.228750000000019</v>
      </c>
      <c r="CB11" s="77"/>
      <c r="CD11" s="58">
        <f t="shared" si="18"/>
        <v>391.97488971835764</v>
      </c>
      <c r="CE11" s="58">
        <f t="shared" si="18"/>
        <v>449.04996481351162</v>
      </c>
      <c r="CF11" s="58">
        <f t="shared" si="18"/>
        <v>550</v>
      </c>
      <c r="CG11" s="59">
        <f t="shared" si="19"/>
        <v>999.04996481351168</v>
      </c>
      <c r="CH11" s="75">
        <v>9926</v>
      </c>
      <c r="CI11" s="76">
        <v>6045</v>
      </c>
      <c r="CJ11" s="101">
        <v>2174</v>
      </c>
      <c r="CK11" s="77"/>
      <c r="CM11" s="78">
        <f>$DR$75+$DR$77</f>
        <v>41.87223010000001</v>
      </c>
      <c r="CN11" s="58">
        <f t="shared" si="20"/>
        <v>424.1027445460943</v>
      </c>
      <c r="CO11" s="58">
        <f t="shared" si="20"/>
        <v>450</v>
      </c>
      <c r="CP11" s="58">
        <f t="shared" si="20"/>
        <v>341.19678341326357</v>
      </c>
      <c r="CQ11" s="59">
        <f t="shared" si="21"/>
        <v>874.1027445460943</v>
      </c>
      <c r="CR11" s="75">
        <v>6045</v>
      </c>
      <c r="CS11" s="76">
        <v>2174</v>
      </c>
      <c r="CT11" s="101">
        <v>8052</v>
      </c>
      <c r="CV11" s="78">
        <f>$DR$85+$DR$87</f>
        <v>36.768300428571436</v>
      </c>
      <c r="CW11" s="78"/>
      <c r="CX11" s="58">
        <f t="shared" si="22"/>
        <v>425</v>
      </c>
      <c r="CY11" s="58">
        <f t="shared" si="22"/>
        <v>299.6082255486121</v>
      </c>
      <c r="CZ11" s="58">
        <f t="shared" si="22"/>
        <v>534.85507246376812</v>
      </c>
      <c r="DA11" s="59">
        <f t="shared" si="23"/>
        <v>959.85507246376801</v>
      </c>
      <c r="DB11" s="75">
        <v>2174</v>
      </c>
      <c r="DC11" s="76">
        <v>8052</v>
      </c>
      <c r="DD11" s="101">
        <v>7086</v>
      </c>
      <c r="DE11" s="78">
        <f>$DR$97+$DR$99</f>
        <v>34.506550428571437</v>
      </c>
      <c r="DF11" s="78"/>
      <c r="DG11" s="78"/>
      <c r="DH11" s="58">
        <f t="shared" si="33"/>
        <v>281.17824928547208</v>
      </c>
      <c r="DI11" s="58">
        <f t="shared" si="34"/>
        <v>437.60869565217394</v>
      </c>
      <c r="DJ11" s="58">
        <f t="shared" si="41"/>
        <v>548.06637603712556</v>
      </c>
      <c r="DK11" s="59">
        <f t="shared" si="24"/>
        <v>985.67507168929956</v>
      </c>
      <c r="DM11" s="102" t="s">
        <v>35</v>
      </c>
      <c r="DN11" s="103" t="s">
        <v>44</v>
      </c>
      <c r="DO11" s="104">
        <v>2015</v>
      </c>
      <c r="DP11" s="105">
        <v>502.80293229840402</v>
      </c>
      <c r="DQ11" s="105">
        <f>7179/8330*960</f>
        <v>827.35174069627851</v>
      </c>
      <c r="DR11" s="105">
        <v>960</v>
      </c>
      <c r="DS11" s="105">
        <f t="shared" ref="DS11:DS19" si="42">DP11*DQ11/DR11</f>
        <v>433.32800131695586</v>
      </c>
      <c r="DT11" s="106"/>
    </row>
    <row r="12" spans="1:124" ht="12.9" customHeight="1" x14ac:dyDescent="0.25">
      <c r="A12" s="51">
        <v>5</v>
      </c>
      <c r="B12" s="91" t="s">
        <v>42</v>
      </c>
      <c r="C12" s="53" t="s">
        <v>43</v>
      </c>
      <c r="D12" s="55">
        <v>6101</v>
      </c>
      <c r="E12" s="92"/>
      <c r="F12" s="55">
        <v>3202</v>
      </c>
      <c r="G12" s="54"/>
      <c r="H12" s="79">
        <v>8480</v>
      </c>
      <c r="I12" s="51">
        <f t="shared" si="0"/>
        <v>367.26983002832861</v>
      </c>
      <c r="J12" s="51">
        <f t="shared" si="1"/>
        <v>0</v>
      </c>
      <c r="K12" s="51">
        <f t="shared" si="2"/>
        <v>388.19662851627135</v>
      </c>
      <c r="L12" s="51">
        <f t="shared" si="3"/>
        <v>391.76565665126918</v>
      </c>
      <c r="M12" s="51">
        <f t="shared" si="4"/>
        <v>0</v>
      </c>
      <c r="N12" s="51">
        <f t="shared" si="5"/>
        <v>0</v>
      </c>
      <c r="O12" s="58"/>
      <c r="P12" s="58"/>
      <c r="Q12" s="58"/>
      <c r="R12" s="58">
        <f t="shared" si="6"/>
        <v>388.19662851627135</v>
      </c>
      <c r="S12" s="58">
        <f t="shared" si="7"/>
        <v>391.76565665126918</v>
      </c>
      <c r="T12" s="58">
        <f t="shared" si="35"/>
        <v>502.80293229840447</v>
      </c>
      <c r="U12" s="59">
        <f t="shared" si="8"/>
        <v>894.56858894967377</v>
      </c>
      <c r="V12" s="80">
        <v>3202</v>
      </c>
      <c r="W12" s="54"/>
      <c r="X12" s="79">
        <v>8480</v>
      </c>
      <c r="Y12" s="79">
        <v>10088</v>
      </c>
      <c r="Z12" s="51">
        <f t="shared" si="9"/>
        <v>368.0189939399076</v>
      </c>
      <c r="AA12" s="51">
        <f t="shared" si="10"/>
        <v>0</v>
      </c>
      <c r="AB12" s="51">
        <f t="shared" si="11"/>
        <v>360.34982046270625</v>
      </c>
      <c r="AC12" s="58"/>
      <c r="AD12" s="58"/>
      <c r="AE12" s="58"/>
      <c r="AF12" s="58">
        <f t="shared" si="12"/>
        <v>360.34982046270625</v>
      </c>
      <c r="AG12" s="58">
        <f t="shared" si="36"/>
        <v>411.38421733505822</v>
      </c>
      <c r="AH12" s="58">
        <f t="shared" si="25"/>
        <v>476.09404496310282</v>
      </c>
      <c r="AI12" s="59">
        <f t="shared" si="13"/>
        <v>887.4782622981611</v>
      </c>
      <c r="AJ12" s="79">
        <v>8480</v>
      </c>
      <c r="AK12" s="79">
        <v>10088</v>
      </c>
      <c r="AL12" s="62">
        <v>8234</v>
      </c>
      <c r="AM12" s="58"/>
      <c r="AN12" s="58"/>
      <c r="AO12" s="63"/>
      <c r="AP12" s="58">
        <f t="shared" si="37"/>
        <v>388.52953859422166</v>
      </c>
      <c r="AQ12" s="58">
        <f t="shared" si="26"/>
        <v>389.53149133344778</v>
      </c>
      <c r="AR12" s="58">
        <f t="shared" si="27"/>
        <v>519.10820724438338</v>
      </c>
      <c r="AS12" s="59">
        <f t="shared" si="14"/>
        <v>908.63969857783115</v>
      </c>
      <c r="AT12" s="117">
        <v>10088</v>
      </c>
      <c r="AU12" s="65">
        <v>8234</v>
      </c>
      <c r="AV12" s="83">
        <v>9212</v>
      </c>
      <c r="AW12" s="84"/>
      <c r="AX12" s="84"/>
      <c r="AY12" s="77"/>
      <c r="AZ12" s="58">
        <f t="shared" si="28"/>
        <v>367.89085292603403</v>
      </c>
      <c r="BA12" s="58">
        <f t="shared" si="29"/>
        <v>424.72489683631363</v>
      </c>
      <c r="BB12" s="58">
        <f t="shared" si="38"/>
        <v>491.42580019398645</v>
      </c>
      <c r="BC12" s="59">
        <f t="shared" si="15"/>
        <v>916.15069703030008</v>
      </c>
      <c r="BD12" s="65">
        <v>8234</v>
      </c>
      <c r="BE12" s="86">
        <v>9212</v>
      </c>
      <c r="BF12" s="71">
        <v>8364</v>
      </c>
      <c r="BG12" s="84"/>
      <c r="BH12" s="77"/>
      <c r="BI12" s="72">
        <f>$DR$50</f>
        <v>22.511180289653765</v>
      </c>
      <c r="BJ12" s="58">
        <f t="shared" si="30"/>
        <v>401.1290692342962</v>
      </c>
      <c r="BK12" s="58">
        <f t="shared" si="39"/>
        <v>402.07565470417069</v>
      </c>
      <c r="BL12" s="73">
        <f t="shared" si="31"/>
        <v>456.32377740303542</v>
      </c>
      <c r="BM12" s="59">
        <f t="shared" si="16"/>
        <v>880.91061239685996</v>
      </c>
      <c r="BN12" s="86">
        <v>9212</v>
      </c>
      <c r="BO12" s="87">
        <v>8364</v>
      </c>
      <c r="BP12">
        <v>9246</v>
      </c>
      <c r="BQ12" s="77"/>
      <c r="BR12" s="72">
        <f>$DR$57</f>
        <v>3.0014999999999814</v>
      </c>
      <c r="BS12" s="81"/>
      <c r="BT12" s="58">
        <f t="shared" si="40"/>
        <v>416.41140182939802</v>
      </c>
      <c r="BU12" s="58">
        <f t="shared" si="32"/>
        <v>425.72107227689173</v>
      </c>
      <c r="BV12" s="73">
        <f t="shared" si="32"/>
        <v>511.23956971951338</v>
      </c>
      <c r="BW12" s="59">
        <f t="shared" si="17"/>
        <v>939.96214199640508</v>
      </c>
      <c r="BX12" s="87">
        <v>8364</v>
      </c>
      <c r="BY12" s="75">
        <v>9246</v>
      </c>
      <c r="BZ12" s="76">
        <v>5654</v>
      </c>
      <c r="CA12" s="72">
        <f>$DR$62</f>
        <v>2.8347499999999823</v>
      </c>
      <c r="CB12" s="81"/>
      <c r="CC12" s="78">
        <f>$DR$65</f>
        <v>28.137999999999984</v>
      </c>
      <c r="CD12" s="58">
        <f t="shared" si="18"/>
        <v>402.06990159484218</v>
      </c>
      <c r="CE12" s="58">
        <f t="shared" si="18"/>
        <v>418.28692067960185</v>
      </c>
      <c r="CF12" s="58">
        <f t="shared" si="18"/>
        <v>514.42514474772543</v>
      </c>
      <c r="CG12" s="59">
        <f t="shared" si="19"/>
        <v>960.85006542732754</v>
      </c>
      <c r="CH12" s="75">
        <v>9246</v>
      </c>
      <c r="CI12" s="76">
        <v>5654</v>
      </c>
      <c r="CJ12" s="76">
        <v>2527</v>
      </c>
      <c r="CK12" s="81"/>
      <c r="CL12" s="78">
        <f>$DR$68</f>
        <v>23.021999999999988</v>
      </c>
      <c r="CM12" s="78"/>
      <c r="CN12" s="58">
        <f t="shared" si="20"/>
        <v>395.04875841962399</v>
      </c>
      <c r="CO12" s="58">
        <f t="shared" si="20"/>
        <v>420.89330024813898</v>
      </c>
      <c r="CP12" s="58">
        <f t="shared" si="20"/>
        <v>396.5981010512038</v>
      </c>
      <c r="CQ12" s="59">
        <f t="shared" si="21"/>
        <v>840.51340129934283</v>
      </c>
      <c r="CR12" s="75">
        <v>5654</v>
      </c>
      <c r="CS12" s="76">
        <v>2527</v>
      </c>
      <c r="CT12" s="76">
        <v>7515</v>
      </c>
      <c r="CU12" s="78">
        <f>$DR$78</f>
        <v>21.742999999999988</v>
      </c>
      <c r="CV12" s="78"/>
      <c r="CX12" s="58">
        <f t="shared" si="22"/>
        <v>397.51033912324237</v>
      </c>
      <c r="CY12" s="58">
        <f t="shared" si="22"/>
        <v>348.25666327568666</v>
      </c>
      <c r="CZ12" s="58">
        <f t="shared" si="22"/>
        <v>499.18478260869568</v>
      </c>
      <c r="DA12" s="59">
        <f t="shared" si="23"/>
        <v>918.43812173193805</v>
      </c>
      <c r="DB12" s="75">
        <v>2527</v>
      </c>
      <c r="DC12" s="76">
        <v>7515</v>
      </c>
      <c r="DD12" s="76">
        <v>6810</v>
      </c>
      <c r="DE12" s="78"/>
      <c r="DH12" s="58">
        <f t="shared" si="33"/>
        <v>326.83414716853173</v>
      </c>
      <c r="DI12" s="58">
        <f t="shared" si="34"/>
        <v>408.42391304347825</v>
      </c>
      <c r="DJ12" s="58">
        <f t="shared" si="41"/>
        <v>526.71916748699198</v>
      </c>
      <c r="DK12" s="59">
        <f t="shared" si="24"/>
        <v>935.14308053047034</v>
      </c>
      <c r="DM12" s="102" t="s">
        <v>35</v>
      </c>
      <c r="DN12" s="103" t="s">
        <v>46</v>
      </c>
      <c r="DO12" s="104">
        <v>2018</v>
      </c>
      <c r="DP12" s="109">
        <v>501.56159068865202</v>
      </c>
      <c r="DQ12" s="105">
        <f>4618/5072*960</f>
        <v>874.06940063091486</v>
      </c>
      <c r="DR12" s="105">
        <v>960</v>
      </c>
      <c r="DS12" s="105">
        <f t="shared" si="42"/>
        <v>456.66629057574823</v>
      </c>
      <c r="DT12" s="106"/>
    </row>
    <row r="13" spans="1:124" ht="12.9" customHeight="1" thickBot="1" x14ac:dyDescent="0.3">
      <c r="A13" s="51">
        <v>6</v>
      </c>
      <c r="B13" s="92" t="s">
        <v>52</v>
      </c>
      <c r="C13" s="53" t="s">
        <v>31</v>
      </c>
      <c r="D13" s="55">
        <v>4290</v>
      </c>
      <c r="E13" s="54"/>
      <c r="F13" s="55">
        <v>3029</v>
      </c>
      <c r="G13" s="92"/>
      <c r="H13" s="55">
        <v>7848</v>
      </c>
      <c r="I13" s="51">
        <f t="shared" si="0"/>
        <v>258.25070821529744</v>
      </c>
      <c r="J13" s="51">
        <f t="shared" si="1"/>
        <v>0</v>
      </c>
      <c r="K13" s="51">
        <f t="shared" si="2"/>
        <v>272.96566732253791</v>
      </c>
      <c r="L13" s="51">
        <f t="shared" si="3"/>
        <v>370.59905496461408</v>
      </c>
      <c r="M13" s="51">
        <f t="shared" si="4"/>
        <v>0</v>
      </c>
      <c r="N13" s="51">
        <f t="shared" si="5"/>
        <v>0</v>
      </c>
      <c r="O13" s="58"/>
      <c r="P13" s="58"/>
      <c r="Q13" s="58"/>
      <c r="R13" s="58">
        <f t="shared" si="6"/>
        <v>272.96566732253791</v>
      </c>
      <c r="S13" s="58">
        <f t="shared" si="7"/>
        <v>370.59905496461408</v>
      </c>
      <c r="T13" s="58">
        <f t="shared" si="35"/>
        <v>465.32988357050448</v>
      </c>
      <c r="U13" s="59">
        <f t="shared" si="8"/>
        <v>835.9289385351185</v>
      </c>
      <c r="V13" s="80">
        <v>3029</v>
      </c>
      <c r="W13" s="92"/>
      <c r="X13" s="55">
        <v>7848</v>
      </c>
      <c r="Y13" s="55">
        <v>9731</v>
      </c>
      <c r="Z13" s="51">
        <f t="shared" si="9"/>
        <v>348.13539432978763</v>
      </c>
      <c r="AA13" s="51">
        <f t="shared" si="10"/>
        <v>0</v>
      </c>
      <c r="AB13" s="51">
        <f t="shared" si="11"/>
        <v>340.88057657137324</v>
      </c>
      <c r="AC13" s="58"/>
      <c r="AD13" s="58"/>
      <c r="AE13" s="58"/>
      <c r="AF13" s="58">
        <f t="shared" si="12"/>
        <v>340.88057657137324</v>
      </c>
      <c r="AG13" s="58">
        <f t="shared" si="36"/>
        <v>380.72445019404915</v>
      </c>
      <c r="AH13" s="58">
        <f t="shared" si="25"/>
        <v>459.24575253131968</v>
      </c>
      <c r="AI13" s="59">
        <f t="shared" si="13"/>
        <v>839.97020272536884</v>
      </c>
      <c r="AJ13" s="55">
        <v>7848</v>
      </c>
      <c r="AK13" s="55">
        <v>9731</v>
      </c>
      <c r="AL13" s="110">
        <v>7408</v>
      </c>
      <c r="AM13" s="58"/>
      <c r="AN13" s="58"/>
      <c r="AO13" s="63"/>
      <c r="AP13" s="58">
        <f t="shared" si="37"/>
        <v>359.57309184993528</v>
      </c>
      <c r="AQ13" s="58">
        <f t="shared" si="26"/>
        <v>375.74652479835248</v>
      </c>
      <c r="AR13" s="58">
        <f t="shared" si="27"/>
        <v>467.03347088491518</v>
      </c>
      <c r="AS13" s="59">
        <f t="shared" si="14"/>
        <v>842.77999568326777</v>
      </c>
      <c r="AT13" s="82">
        <v>9731</v>
      </c>
      <c r="AU13" s="111">
        <v>7408</v>
      </c>
      <c r="AV13" s="83">
        <v>9245</v>
      </c>
      <c r="AW13" s="73"/>
      <c r="AX13" s="58"/>
      <c r="AY13" s="81">
        <f>$DR$41</f>
        <v>27.736355965082435</v>
      </c>
      <c r="AZ13" s="58">
        <f t="shared" si="28"/>
        <v>354.87171786511067</v>
      </c>
      <c r="BA13" s="58">
        <f t="shared" si="29"/>
        <v>382.11829436038516</v>
      </c>
      <c r="BB13" s="58">
        <f t="shared" si="38"/>
        <v>493.18622696411251</v>
      </c>
      <c r="BC13" s="59">
        <f t="shared" si="15"/>
        <v>903.04087728958007</v>
      </c>
      <c r="BD13" s="111">
        <v>7408</v>
      </c>
      <c r="BE13" s="86">
        <v>9245</v>
      </c>
      <c r="BF13" s="71">
        <v>6904</v>
      </c>
      <c r="BG13" s="58"/>
      <c r="BH13" s="81">
        <f>$DR$41*$BA$5/$BB$5</f>
        <v>22.693382153249264</v>
      </c>
      <c r="BJ13" s="58">
        <f t="shared" si="30"/>
        <v>360.88950022925263</v>
      </c>
      <c r="BK13" s="58">
        <f t="shared" si="39"/>
        <v>403.51600387972843</v>
      </c>
      <c r="BL13" s="73">
        <f t="shared" si="31"/>
        <v>376.66898125185998</v>
      </c>
      <c r="BM13" s="59">
        <f t="shared" si="16"/>
        <v>802.87836728483762</v>
      </c>
      <c r="BN13" s="86">
        <v>9245</v>
      </c>
      <c r="BO13" s="87">
        <v>6904</v>
      </c>
      <c r="BP13">
        <v>8852</v>
      </c>
      <c r="BQ13" s="81">
        <f>$DR$54</f>
        <v>6.5024999999999809</v>
      </c>
      <c r="BS13" s="77"/>
      <c r="BT13" s="58">
        <f t="shared" si="40"/>
        <v>417.90310572218675</v>
      </c>
      <c r="BU13" s="58">
        <f t="shared" si="32"/>
        <v>351.4082117407533</v>
      </c>
      <c r="BV13" s="73">
        <f t="shared" si="32"/>
        <v>489.45410676585902</v>
      </c>
      <c r="BW13" s="59">
        <f t="shared" si="17"/>
        <v>913.85971248804572</v>
      </c>
      <c r="BX13" s="87">
        <v>6904</v>
      </c>
      <c r="BY13" s="75">
        <v>8852</v>
      </c>
      <c r="BZ13" s="76">
        <v>4974</v>
      </c>
      <c r="CB13" s="77"/>
      <c r="CD13" s="58">
        <f t="shared" si="18"/>
        <v>331.88553331071148</v>
      </c>
      <c r="CE13" s="58">
        <f t="shared" si="18"/>
        <v>400.46245099024833</v>
      </c>
      <c r="CF13" s="58">
        <f t="shared" si="18"/>
        <v>452.55583126550863</v>
      </c>
      <c r="CG13" s="59">
        <f t="shared" si="19"/>
        <v>853.01828225575696</v>
      </c>
      <c r="CH13" s="75">
        <v>8852</v>
      </c>
      <c r="CI13" s="76">
        <v>4974</v>
      </c>
      <c r="CJ13" s="76">
        <v>529</v>
      </c>
      <c r="CK13" s="77"/>
      <c r="CN13" s="58">
        <f t="shared" si="20"/>
        <v>378.21453704634564</v>
      </c>
      <c r="CO13" s="58">
        <f t="shared" si="20"/>
        <v>370.27295285359799</v>
      </c>
      <c r="CP13" s="58">
        <f t="shared" si="20"/>
        <v>83.023504335610127</v>
      </c>
      <c r="CQ13" s="59">
        <f t="shared" si="21"/>
        <v>748.48748989994363</v>
      </c>
      <c r="CR13" s="75">
        <v>4974</v>
      </c>
      <c r="CS13" s="76">
        <v>529</v>
      </c>
      <c r="CT13" s="76">
        <v>7782</v>
      </c>
      <c r="CX13" s="58">
        <f t="shared" si="22"/>
        <v>349.70223325062034</v>
      </c>
      <c r="CY13" s="58">
        <f t="shared" si="22"/>
        <v>72.903749455021071</v>
      </c>
      <c r="CZ13" s="58">
        <f t="shared" si="22"/>
        <v>516.9202898550725</v>
      </c>
      <c r="DA13" s="59">
        <f t="shared" si="23"/>
        <v>866.62252310569284</v>
      </c>
      <c r="DB13" s="75">
        <v>529</v>
      </c>
      <c r="DC13" s="76">
        <v>7782</v>
      </c>
      <c r="DD13" s="76">
        <v>6602</v>
      </c>
      <c r="DH13" s="58">
        <f t="shared" si="33"/>
        <v>68.41917841399021</v>
      </c>
      <c r="DI13" s="58">
        <f t="shared" si="34"/>
        <v>422.93478260869563</v>
      </c>
      <c r="DJ13" s="58">
        <f t="shared" si="41"/>
        <v>510.63141611587679</v>
      </c>
      <c r="DK13" s="59">
        <f t="shared" si="24"/>
        <v>933.56619872457236</v>
      </c>
      <c r="DM13" s="102" t="s">
        <v>48</v>
      </c>
      <c r="DN13" s="103" t="s">
        <v>49</v>
      </c>
      <c r="DO13" s="104">
        <v>2019</v>
      </c>
      <c r="DP13" s="112">
        <v>482.34798135105598</v>
      </c>
      <c r="DQ13" s="105">
        <v>852.2</v>
      </c>
      <c r="DR13" s="105">
        <v>960</v>
      </c>
      <c r="DS13" s="105">
        <f t="shared" si="42"/>
        <v>428.18432261184364</v>
      </c>
      <c r="DT13" s="106"/>
    </row>
    <row r="14" spans="1:124" ht="12.9" customHeight="1" thickBot="1" x14ac:dyDescent="0.3">
      <c r="A14" s="51">
        <v>7</v>
      </c>
      <c r="B14" s="91" t="s">
        <v>51</v>
      </c>
      <c r="C14" s="53" t="s">
        <v>31</v>
      </c>
      <c r="D14" s="54"/>
      <c r="E14" s="121">
        <v>531</v>
      </c>
      <c r="F14" s="54"/>
      <c r="G14" s="54"/>
      <c r="H14" s="54"/>
      <c r="I14" s="51">
        <f t="shared" si="0"/>
        <v>0</v>
      </c>
      <c r="J14" s="51">
        <f t="shared" si="1"/>
        <v>51.060790126861555</v>
      </c>
      <c r="K14" s="51">
        <f t="shared" si="2"/>
        <v>0</v>
      </c>
      <c r="L14" s="51">
        <f t="shared" si="3"/>
        <v>0</v>
      </c>
      <c r="M14" s="51">
        <f t="shared" si="4"/>
        <v>0</v>
      </c>
      <c r="N14" s="51">
        <f t="shared" si="5"/>
        <v>0</v>
      </c>
      <c r="O14" s="58"/>
      <c r="P14" s="58"/>
      <c r="Q14" s="58"/>
      <c r="R14" s="58">
        <f t="shared" si="6"/>
        <v>51.060790126861555</v>
      </c>
      <c r="S14" s="58">
        <f t="shared" si="7"/>
        <v>0</v>
      </c>
      <c r="T14" s="58">
        <f t="shared" si="35"/>
        <v>0</v>
      </c>
      <c r="U14" s="59">
        <f t="shared" si="8"/>
        <v>51.060790126861555</v>
      </c>
      <c r="V14" s="107"/>
      <c r="W14" s="54"/>
      <c r="X14" s="54"/>
      <c r="Y14" s="54">
        <v>8593</v>
      </c>
      <c r="Z14" s="51">
        <f t="shared" si="9"/>
        <v>0</v>
      </c>
      <c r="AA14" s="51">
        <f t="shared" si="10"/>
        <v>0</v>
      </c>
      <c r="AB14" s="51">
        <f t="shared" si="11"/>
        <v>0</v>
      </c>
      <c r="AC14" s="58"/>
      <c r="AD14" s="58"/>
      <c r="AE14" s="58"/>
      <c r="AF14" s="58">
        <f t="shared" si="12"/>
        <v>0</v>
      </c>
      <c r="AG14" s="58">
        <f t="shared" si="36"/>
        <v>0</v>
      </c>
      <c r="AH14" s="58">
        <f t="shared" si="25"/>
        <v>405.53887077398321</v>
      </c>
      <c r="AI14" s="59">
        <f t="shared" si="13"/>
        <v>405.53887077398321</v>
      </c>
      <c r="AJ14" s="54"/>
      <c r="AK14" s="54">
        <v>8593</v>
      </c>
      <c r="AL14" s="62">
        <v>7216</v>
      </c>
      <c r="AM14" s="58"/>
      <c r="AN14" s="58"/>
      <c r="AO14" s="63"/>
      <c r="AP14" s="58">
        <f t="shared" si="37"/>
        <v>0</v>
      </c>
      <c r="AQ14" s="58">
        <f t="shared" si="26"/>
        <v>331.80453063325899</v>
      </c>
      <c r="AR14" s="58">
        <f t="shared" si="27"/>
        <v>454.92893168271434</v>
      </c>
      <c r="AS14" s="59">
        <f t="shared" si="14"/>
        <v>786.73346231597338</v>
      </c>
      <c r="AT14" s="9">
        <v>8593</v>
      </c>
      <c r="AU14" s="65">
        <v>7216</v>
      </c>
      <c r="AV14" s="83">
        <v>9289</v>
      </c>
      <c r="AW14" s="84"/>
      <c r="AX14" s="84"/>
      <c r="AY14" s="77"/>
      <c r="AZ14" s="58">
        <f t="shared" si="28"/>
        <v>313.37094559807792</v>
      </c>
      <c r="BA14" s="58">
        <f t="shared" si="29"/>
        <v>372.21458046767538</v>
      </c>
      <c r="BB14" s="58">
        <f t="shared" si="38"/>
        <v>495.53346265761394</v>
      </c>
      <c r="BC14" s="59">
        <f t="shared" si="15"/>
        <v>867.74804312528931</v>
      </c>
      <c r="BD14" s="65">
        <v>7216</v>
      </c>
      <c r="BE14" s="86">
        <v>9289</v>
      </c>
      <c r="BF14" s="71">
        <v>8546</v>
      </c>
      <c r="BG14" s="84"/>
      <c r="BH14" s="77"/>
      <c r="BJ14" s="58">
        <f t="shared" si="30"/>
        <v>351.53599266391564</v>
      </c>
      <c r="BK14" s="58">
        <f t="shared" si="39"/>
        <v>405.43646944713868</v>
      </c>
      <c r="BL14" s="73">
        <f t="shared" si="31"/>
        <v>466.25334788215451</v>
      </c>
      <c r="BM14" s="59">
        <f t="shared" si="16"/>
        <v>871.68981732929308</v>
      </c>
      <c r="BN14" s="86">
        <v>9289</v>
      </c>
      <c r="BO14" s="87">
        <v>8546</v>
      </c>
      <c r="BP14">
        <v>9663</v>
      </c>
      <c r="BQ14" s="77"/>
      <c r="BS14" s="77"/>
      <c r="BT14" s="58">
        <f t="shared" si="40"/>
        <v>419.89204424590514</v>
      </c>
      <c r="BU14" s="58">
        <f t="shared" si="32"/>
        <v>434.98473023413641</v>
      </c>
      <c r="BV14" s="73">
        <f t="shared" si="32"/>
        <v>534.29677289635072</v>
      </c>
      <c r="BW14" s="59">
        <f t="shared" si="17"/>
        <v>969.28150313048729</v>
      </c>
      <c r="BX14" s="87">
        <v>8546</v>
      </c>
      <c r="BY14" s="75">
        <v>9663</v>
      </c>
      <c r="BZ14" s="76">
        <v>5545</v>
      </c>
      <c r="CB14" s="77"/>
      <c r="CD14" s="58">
        <f t="shared" si="18"/>
        <v>410.81891188779548</v>
      </c>
      <c r="CE14" s="58">
        <f t="shared" si="18"/>
        <v>437.15190509701421</v>
      </c>
      <c r="CF14" s="58">
        <f t="shared" si="18"/>
        <v>504.5078577336642</v>
      </c>
      <c r="CG14" s="59">
        <f t="shared" si="19"/>
        <v>941.65976283067846</v>
      </c>
      <c r="CH14" s="75">
        <v>9663</v>
      </c>
      <c r="CI14" s="76">
        <v>5545</v>
      </c>
      <c r="CJ14" s="76">
        <v>2869</v>
      </c>
      <c r="CK14" s="77"/>
      <c r="CM14" s="78">
        <f>$DR$71</f>
        <v>12.959239999999999</v>
      </c>
      <c r="CN14" s="58">
        <f t="shared" si="20"/>
        <v>412.86568814718009</v>
      </c>
      <c r="CO14" s="58">
        <f t="shared" si="20"/>
        <v>412.77915632754343</v>
      </c>
      <c r="CP14" s="58">
        <f t="shared" si="20"/>
        <v>450.27303202053963</v>
      </c>
      <c r="CQ14" s="59">
        <f t="shared" si="21"/>
        <v>876.09796016771975</v>
      </c>
      <c r="CR14" s="75">
        <v>5545</v>
      </c>
      <c r="CS14" s="76">
        <v>2869</v>
      </c>
      <c r="CT14" s="76">
        <v>7022</v>
      </c>
      <c r="CV14" s="78">
        <f>$DR$81</f>
        <v>11.3796</v>
      </c>
      <c r="CW14" s="78">
        <f>$DR$90</f>
        <v>21.603999999999985</v>
      </c>
      <c r="CX14" s="58">
        <f t="shared" si="22"/>
        <v>389.84698097601324</v>
      </c>
      <c r="CY14" s="58">
        <f t="shared" si="22"/>
        <v>395.38914401976456</v>
      </c>
      <c r="CZ14" s="58">
        <f t="shared" si="22"/>
        <v>466.43719806763283</v>
      </c>
      <c r="DA14" s="59">
        <f t="shared" si="23"/>
        <v>894.80994208739742</v>
      </c>
      <c r="DB14" s="75">
        <v>2869</v>
      </c>
      <c r="DC14" s="76">
        <v>7022</v>
      </c>
      <c r="DD14" s="76">
        <v>6620</v>
      </c>
      <c r="DE14" s="78">
        <f>$DR$93</f>
        <v>10.679600000000001</v>
      </c>
      <c r="DF14" s="78">
        <f>$DR$102</f>
        <v>17.675999999999988</v>
      </c>
      <c r="DG14" s="78"/>
      <c r="DH14" s="58">
        <f t="shared" si="33"/>
        <v>371.06734001840817</v>
      </c>
      <c r="DI14" s="58">
        <f t="shared" si="34"/>
        <v>381.63043478260869</v>
      </c>
      <c r="DJ14" s="58">
        <f t="shared" si="41"/>
        <v>512.02362536914643</v>
      </c>
      <c r="DK14" s="59">
        <f t="shared" si="24"/>
        <v>911.33006015175511</v>
      </c>
      <c r="DM14" s="102" t="s">
        <v>35</v>
      </c>
      <c r="DN14" s="103" t="s">
        <v>46</v>
      </c>
      <c r="DO14" s="104">
        <v>2018</v>
      </c>
      <c r="DP14" s="112">
        <f>$BT$5</f>
        <v>425</v>
      </c>
      <c r="DQ14" s="105">
        <f>4618/5072*960</f>
        <v>874.06940063091486</v>
      </c>
      <c r="DR14" s="105">
        <v>960</v>
      </c>
      <c r="DS14" s="105">
        <f t="shared" si="42"/>
        <v>386.95780757097793</v>
      </c>
      <c r="DT14" s="106"/>
    </row>
    <row r="15" spans="1:124" ht="12.9" customHeight="1" thickBot="1" x14ac:dyDescent="0.3">
      <c r="A15" s="51">
        <v>8</v>
      </c>
      <c r="B15" s="52" t="s">
        <v>32</v>
      </c>
      <c r="C15" s="53" t="s">
        <v>33</v>
      </c>
      <c r="D15" s="54"/>
      <c r="E15" s="79">
        <v>2719</v>
      </c>
      <c r="F15" s="79">
        <v>2227</v>
      </c>
      <c r="G15" s="79">
        <v>2489</v>
      </c>
      <c r="H15" s="79">
        <v>8010</v>
      </c>
      <c r="I15" s="51">
        <f t="shared" si="0"/>
        <v>0</v>
      </c>
      <c r="J15" s="51">
        <f t="shared" si="1"/>
        <v>261.45817015995584</v>
      </c>
      <c r="K15" s="51">
        <f t="shared" si="2"/>
        <v>0</v>
      </c>
      <c r="L15" s="51">
        <f t="shared" si="3"/>
        <v>272.47411535364665</v>
      </c>
      <c r="M15" s="51">
        <f t="shared" si="4"/>
        <v>324.0417571928549</v>
      </c>
      <c r="N15" s="51">
        <f t="shared" si="5"/>
        <v>330.7682223219162</v>
      </c>
      <c r="O15" s="58"/>
      <c r="P15" s="58"/>
      <c r="Q15" s="58"/>
      <c r="R15" s="58">
        <f t="shared" si="6"/>
        <v>261.45817015995584</v>
      </c>
      <c r="S15" s="58">
        <f t="shared" si="7"/>
        <v>330.7682223219162</v>
      </c>
      <c r="T15" s="58">
        <f t="shared" si="35"/>
        <v>474.93531694695986</v>
      </c>
      <c r="U15" s="59">
        <f t="shared" si="8"/>
        <v>805.70353926887606</v>
      </c>
      <c r="V15" s="116">
        <v>2227</v>
      </c>
      <c r="W15" s="79">
        <v>2489</v>
      </c>
      <c r="X15" s="79">
        <v>8010</v>
      </c>
      <c r="Y15" s="79">
        <v>9237</v>
      </c>
      <c r="Z15" s="51">
        <f t="shared" si="9"/>
        <v>255.95824469212187</v>
      </c>
      <c r="AA15" s="51">
        <f t="shared" si="10"/>
        <v>304.24379346393351</v>
      </c>
      <c r="AB15" s="51">
        <f t="shared" si="11"/>
        <v>250.62431298265048</v>
      </c>
      <c r="AC15" s="58"/>
      <c r="AD15" s="58"/>
      <c r="AE15" s="58"/>
      <c r="AF15" s="58">
        <f t="shared" si="12"/>
        <v>304.24379346393351</v>
      </c>
      <c r="AG15" s="58">
        <f t="shared" si="36"/>
        <v>388.58344113842173</v>
      </c>
      <c r="AH15" s="58">
        <f t="shared" si="25"/>
        <v>435.93186888621938</v>
      </c>
      <c r="AI15" s="59">
        <f t="shared" si="13"/>
        <v>824.51531002464094</v>
      </c>
      <c r="AJ15" s="79">
        <v>8010</v>
      </c>
      <c r="AK15" s="79">
        <v>9237</v>
      </c>
      <c r="AL15" s="62">
        <v>6570</v>
      </c>
      <c r="AM15" s="58"/>
      <c r="AN15" s="58"/>
      <c r="AO15" s="81">
        <f>$DR$36</f>
        <v>52.398782439248052</v>
      </c>
      <c r="AP15" s="58">
        <f t="shared" si="37"/>
        <v>366.9954721862872</v>
      </c>
      <c r="AQ15" s="58">
        <f t="shared" si="26"/>
        <v>356.67152908872492</v>
      </c>
      <c r="AR15" s="58">
        <f t="shared" si="27"/>
        <v>414.20220082530949</v>
      </c>
      <c r="AS15" s="59">
        <f t="shared" si="14"/>
        <v>833.5964554508447</v>
      </c>
      <c r="AT15" s="117">
        <v>9237</v>
      </c>
      <c r="AU15" s="65">
        <v>6570</v>
      </c>
      <c r="AV15" s="83">
        <v>8983</v>
      </c>
      <c r="AW15" s="84"/>
      <c r="AX15" s="85">
        <f>$DR$36*$AQ$5/$AR$5</f>
        <v>42.871731086657498</v>
      </c>
      <c r="AY15" s="77"/>
      <c r="AZ15" s="58">
        <f t="shared" si="28"/>
        <v>336.85644413935131</v>
      </c>
      <c r="BA15" s="58">
        <f t="shared" si="29"/>
        <v>338.89270976616234</v>
      </c>
      <c r="BB15" s="58">
        <f t="shared" si="38"/>
        <v>479.20950533462656</v>
      </c>
      <c r="BC15" s="59">
        <f t="shared" si="15"/>
        <v>860.97394618744636</v>
      </c>
      <c r="BD15" s="65">
        <v>6570</v>
      </c>
      <c r="BE15" s="86">
        <v>8983</v>
      </c>
      <c r="BF15" s="71">
        <v>8841</v>
      </c>
      <c r="BG15" s="85">
        <f>$DR$36*$AP$5/$AR$5</f>
        <v>40.489968248509861</v>
      </c>
      <c r="BH15" s="77"/>
      <c r="BI15" s="78">
        <f>$DR$43</f>
        <v>8.5665001487947503</v>
      </c>
      <c r="BJ15" s="58">
        <f t="shared" si="30"/>
        <v>320.0653370013755</v>
      </c>
      <c r="BK15" s="58">
        <f t="shared" si="39"/>
        <v>392.08050436469443</v>
      </c>
      <c r="BL15" s="73">
        <f t="shared" si="31"/>
        <v>482.34798135105643</v>
      </c>
      <c r="BM15" s="59">
        <f t="shared" si="16"/>
        <v>882.9949858645457</v>
      </c>
      <c r="BN15" s="86">
        <v>8983</v>
      </c>
      <c r="BO15" s="87">
        <v>8841</v>
      </c>
      <c r="BP15" s="71"/>
      <c r="BQ15" s="77"/>
      <c r="BR15" s="78"/>
      <c r="BS15" s="88"/>
      <c r="BT15" s="58">
        <f t="shared" si="40"/>
        <v>406.0598808764093</v>
      </c>
      <c r="BU15" s="58">
        <f t="shared" ref="BU15:BU24" si="43">BO15/BO$2*BO$5*BU$5</f>
        <v>450</v>
      </c>
      <c r="BV15" s="89">
        <f>$DS$111</f>
        <v>522.5</v>
      </c>
      <c r="BW15" s="59">
        <f t="shared" si="17"/>
        <v>972.5</v>
      </c>
      <c r="BX15" s="87">
        <v>8841</v>
      </c>
      <c r="BY15" s="90"/>
      <c r="BZ15" s="75"/>
      <c r="CA15" s="78"/>
      <c r="CB15" s="88"/>
      <c r="CD15" s="58">
        <f t="shared" ref="CD15:CD24" si="44">BX15/BX$2*BX$5*CD$5</f>
        <v>425</v>
      </c>
      <c r="CE15" s="93">
        <f>$DS$113</f>
        <v>427.5</v>
      </c>
      <c r="CF15" s="93">
        <f>$DS$17</f>
        <v>489.82852678571459</v>
      </c>
      <c r="CG15" s="59">
        <f t="shared" si="19"/>
        <v>917.32852678571453</v>
      </c>
      <c r="CH15" s="90"/>
      <c r="CI15" s="75"/>
      <c r="CJ15" s="75">
        <v>2949</v>
      </c>
      <c r="CK15" s="88"/>
      <c r="CM15" s="78">
        <f>$DR$73</f>
        <v>26.094355399999994</v>
      </c>
      <c r="CN15" s="93">
        <f>$DS$115</f>
        <v>403.75</v>
      </c>
      <c r="CO15" s="93">
        <f>$DS$18</f>
        <v>400.76879464285742</v>
      </c>
      <c r="CP15" s="58">
        <f t="shared" ref="CP15:CP46" si="45">CJ15/CJ$2*CJ$5*CP$5</f>
        <v>462.82857142857142</v>
      </c>
      <c r="CQ15" s="59">
        <f t="shared" si="21"/>
        <v>892.67292682857135</v>
      </c>
      <c r="CR15" s="90"/>
      <c r="CS15" s="75">
        <v>2949</v>
      </c>
      <c r="CT15" s="75">
        <v>7859</v>
      </c>
      <c r="CV15" s="78">
        <f>$DR$83</f>
        <v>22.913637428571427</v>
      </c>
      <c r="CX15" s="93">
        <f>$DS$19</f>
        <v>378.50386160714311</v>
      </c>
      <c r="CY15" s="58">
        <f t="shared" ref="CY15:CY46" si="46">CS15/CS$2*CS$5*CY$5</f>
        <v>406.41428571428571</v>
      </c>
      <c r="CZ15" s="58">
        <f t="shared" ref="CZ15:CZ46" si="47">CT15/CT$2*CT$5*CZ$5</f>
        <v>522.03502415458945</v>
      </c>
      <c r="DA15" s="59">
        <f t="shared" si="23"/>
        <v>951.36294729744645</v>
      </c>
      <c r="DB15" s="90">
        <v>2949</v>
      </c>
      <c r="DC15" s="75">
        <v>7859</v>
      </c>
      <c r="DD15" s="75">
        <v>5676</v>
      </c>
      <c r="DE15" s="78">
        <f>$DR$95</f>
        <v>21.504137428571426</v>
      </c>
      <c r="DH15" s="58">
        <f t="shared" si="33"/>
        <v>381.41428571428571</v>
      </c>
      <c r="DI15" s="58">
        <f t="shared" si="34"/>
        <v>427.11956521739131</v>
      </c>
      <c r="DJ15" s="58">
        <f t="shared" si="41"/>
        <v>439.00998453100829</v>
      </c>
      <c r="DK15" s="59">
        <f t="shared" si="24"/>
        <v>866.12954974839954</v>
      </c>
      <c r="DM15" s="102" t="s">
        <v>48</v>
      </c>
      <c r="DN15" s="103" t="s">
        <v>49</v>
      </c>
      <c r="DO15" s="104">
        <v>2019</v>
      </c>
      <c r="DP15" s="112">
        <f>$BU$5</f>
        <v>450</v>
      </c>
      <c r="DQ15" s="105">
        <v>852.2</v>
      </c>
      <c r="DR15" s="105">
        <v>960</v>
      </c>
      <c r="DS15" s="105">
        <f t="shared" si="42"/>
        <v>399.46875</v>
      </c>
      <c r="DT15" s="106">
        <v>2021</v>
      </c>
    </row>
    <row r="16" spans="1:124" ht="12.9" customHeight="1" x14ac:dyDescent="0.25">
      <c r="A16" s="51">
        <v>9</v>
      </c>
      <c r="B16" s="91" t="s">
        <v>47</v>
      </c>
      <c r="C16" s="53" t="s">
        <v>31</v>
      </c>
      <c r="D16" s="92"/>
      <c r="E16" s="79">
        <v>3445</v>
      </c>
      <c r="F16" s="79">
        <v>2527</v>
      </c>
      <c r="G16" s="79">
        <v>2447</v>
      </c>
      <c r="H16" s="79">
        <v>8118</v>
      </c>
      <c r="I16" s="51">
        <f t="shared" si="0"/>
        <v>0</v>
      </c>
      <c r="J16" s="51">
        <f t="shared" si="1"/>
        <v>331.27009790402644</v>
      </c>
      <c r="K16" s="51">
        <f t="shared" si="2"/>
        <v>0</v>
      </c>
      <c r="L16" s="51">
        <f t="shared" si="3"/>
        <v>309.17920498368431</v>
      </c>
      <c r="M16" s="51">
        <f t="shared" si="4"/>
        <v>318.57379664560705</v>
      </c>
      <c r="N16" s="51">
        <f t="shared" si="5"/>
        <v>325.18675774275971</v>
      </c>
      <c r="O16" s="58">
        <f>$DR$27</f>
        <v>2.0535601648510595</v>
      </c>
      <c r="P16" s="58"/>
      <c r="Q16" s="58"/>
      <c r="R16" s="58">
        <f t="shared" si="6"/>
        <v>331.27009790402644</v>
      </c>
      <c r="S16" s="58">
        <f t="shared" si="7"/>
        <v>325.18675774275971</v>
      </c>
      <c r="T16" s="58">
        <f t="shared" si="35"/>
        <v>481.33893919793013</v>
      </c>
      <c r="U16" s="59">
        <f t="shared" si="8"/>
        <v>814.66259726680755</v>
      </c>
      <c r="V16" s="116">
        <v>2527</v>
      </c>
      <c r="W16" s="79">
        <v>2447</v>
      </c>
      <c r="X16" s="79">
        <v>8118</v>
      </c>
      <c r="Y16" s="79">
        <v>8953</v>
      </c>
      <c r="Z16" s="51">
        <f t="shared" si="9"/>
        <v>290.43847522990205</v>
      </c>
      <c r="AA16" s="51">
        <f t="shared" si="10"/>
        <v>299.10990864051632</v>
      </c>
      <c r="AB16" s="51">
        <f t="shared" si="11"/>
        <v>284.38600759189836</v>
      </c>
      <c r="AC16" s="58"/>
      <c r="AD16" s="58"/>
      <c r="AE16" s="58"/>
      <c r="AF16" s="58">
        <f t="shared" si="12"/>
        <v>299.10990864051632</v>
      </c>
      <c r="AG16" s="58">
        <f t="shared" si="36"/>
        <v>393.82276843467014</v>
      </c>
      <c r="AH16" s="58">
        <f t="shared" si="25"/>
        <v>422.52874549510898</v>
      </c>
      <c r="AI16" s="59">
        <f t="shared" si="13"/>
        <v>816.351513929779</v>
      </c>
      <c r="AJ16" s="79">
        <v>8118</v>
      </c>
      <c r="AK16" s="79">
        <v>8953</v>
      </c>
      <c r="AL16" s="62">
        <v>7013</v>
      </c>
      <c r="AM16" s="58"/>
      <c r="AN16" s="58"/>
      <c r="AO16" s="63"/>
      <c r="AP16" s="58">
        <f t="shared" si="37"/>
        <v>371.94372574385511</v>
      </c>
      <c r="AQ16" s="58">
        <f t="shared" si="26"/>
        <v>345.70533722327099</v>
      </c>
      <c r="AR16" s="58">
        <f t="shared" si="27"/>
        <v>442.13090325538747</v>
      </c>
      <c r="AS16" s="59">
        <f t="shared" si="14"/>
        <v>814.07462899924258</v>
      </c>
      <c r="AT16" s="117">
        <v>8953</v>
      </c>
      <c r="AU16" s="65">
        <v>7013</v>
      </c>
      <c r="AV16" s="83">
        <v>9207</v>
      </c>
      <c r="AW16" s="77"/>
      <c r="AX16" s="84"/>
      <c r="AY16" s="77"/>
      <c r="AZ16" s="58">
        <f t="shared" si="28"/>
        <v>326.4994851553115</v>
      </c>
      <c r="BA16" s="58">
        <f t="shared" si="29"/>
        <v>361.74346629986246</v>
      </c>
      <c r="BB16" s="58">
        <f t="shared" si="38"/>
        <v>491.15906886517945</v>
      </c>
      <c r="BC16" s="59">
        <f t="shared" si="15"/>
        <v>852.90253516504185</v>
      </c>
      <c r="BD16" s="65">
        <v>7013</v>
      </c>
      <c r="BE16" s="86">
        <v>9207</v>
      </c>
      <c r="BF16" s="71">
        <v>7878</v>
      </c>
      <c r="BG16" s="84"/>
      <c r="BH16" s="77"/>
      <c r="BI16" s="72">
        <f>$DR$51</f>
        <v>12.584458833449066</v>
      </c>
      <c r="BJ16" s="58">
        <f t="shared" si="30"/>
        <v>341.64660706098124</v>
      </c>
      <c r="BK16" s="58">
        <f t="shared" si="39"/>
        <v>401.85741998060132</v>
      </c>
      <c r="BL16" s="73">
        <f t="shared" si="31"/>
        <v>429.80855073901398</v>
      </c>
      <c r="BM16" s="59">
        <f t="shared" si="16"/>
        <v>844.25042955306435</v>
      </c>
      <c r="BN16" s="86">
        <v>9207</v>
      </c>
      <c r="BO16" s="87">
        <v>7878</v>
      </c>
      <c r="BP16">
        <v>8955</v>
      </c>
      <c r="BQ16" s="77"/>
      <c r="BR16" s="72"/>
      <c r="BS16" s="81"/>
      <c r="BT16" s="58">
        <f t="shared" si="40"/>
        <v>416.18538608806637</v>
      </c>
      <c r="BU16" s="58">
        <f t="shared" si="43"/>
        <v>400.98405157787579</v>
      </c>
      <c r="BV16" s="73">
        <f t="shared" ref="BV16:BV28" si="48">BP16/BP$2*BP$5*BV$5</f>
        <v>495.14929124359099</v>
      </c>
      <c r="BW16" s="59">
        <f t="shared" si="17"/>
        <v>911.3346773316573</v>
      </c>
      <c r="BX16" s="87">
        <v>7878</v>
      </c>
      <c r="BY16" s="75">
        <v>8955</v>
      </c>
      <c r="BZ16" s="76">
        <v>5569</v>
      </c>
      <c r="CA16" s="72"/>
      <c r="CB16" s="81"/>
      <c r="CD16" s="58">
        <f t="shared" si="44"/>
        <v>378.70715982354938</v>
      </c>
      <c r="CE16" s="58">
        <f t="shared" ref="CE16:CE28" si="49">BY16/BY$2*BY$5*CE$5</f>
        <v>405.12214738111993</v>
      </c>
      <c r="CF16" s="58">
        <f t="shared" ref="CF16:CF28" si="50">BZ16/BZ$2*BZ$5*CF$5</f>
        <v>506.69148056244831</v>
      </c>
      <c r="CG16" s="59">
        <f t="shared" si="19"/>
        <v>911.81362794356824</v>
      </c>
      <c r="CH16" s="75">
        <v>8955</v>
      </c>
      <c r="CI16" s="76">
        <v>5569</v>
      </c>
      <c r="CJ16" s="76">
        <v>2451</v>
      </c>
      <c r="CK16" s="81"/>
      <c r="CN16" s="58">
        <f t="shared" ref="CN16:CN28" si="51">CH16/CH$2*CH$5*CN$5</f>
        <v>382.61536141550215</v>
      </c>
      <c r="CO16" s="58">
        <f t="shared" ref="CO16:CO28" si="52">CI16/CI$2*CI$5*CO$5</f>
        <v>414.56575682382135</v>
      </c>
      <c r="CP16" s="58">
        <f t="shared" si="45"/>
        <v>384.67033861357362</v>
      </c>
      <c r="CQ16" s="59">
        <f t="shared" si="21"/>
        <v>799.23609543739508</v>
      </c>
      <c r="CR16" s="75">
        <v>5569</v>
      </c>
      <c r="CS16" s="76">
        <v>2451</v>
      </c>
      <c r="CT16" s="76">
        <v>7753</v>
      </c>
      <c r="CX16" s="58">
        <f t="shared" ref="CX16:CX47" si="53">CR16/CR$2*CR$5*CX$5</f>
        <v>391.53432588916462</v>
      </c>
      <c r="CY16" s="58">
        <f t="shared" si="46"/>
        <v>337.78277866589161</v>
      </c>
      <c r="CZ16" s="58">
        <f t="shared" si="47"/>
        <v>514.99396135265704</v>
      </c>
      <c r="DA16" s="59">
        <f t="shared" si="23"/>
        <v>906.52828724182177</v>
      </c>
      <c r="DB16" s="75">
        <v>2451</v>
      </c>
      <c r="DC16" s="76">
        <v>7753</v>
      </c>
      <c r="DD16" s="76">
        <v>5204</v>
      </c>
      <c r="DH16" s="58">
        <f t="shared" si="33"/>
        <v>317.00454875744805</v>
      </c>
      <c r="DI16" s="58">
        <f t="shared" si="34"/>
        <v>421.35869565217394</v>
      </c>
      <c r="DJ16" s="58">
        <f t="shared" si="41"/>
        <v>402.50316411193927</v>
      </c>
      <c r="DK16" s="59">
        <f t="shared" si="24"/>
        <v>823.86185976411321</v>
      </c>
      <c r="DM16" s="102" t="s">
        <v>48</v>
      </c>
      <c r="DN16" s="103" t="s">
        <v>49</v>
      </c>
      <c r="DO16" s="104">
        <v>2019</v>
      </c>
      <c r="DP16" s="112">
        <f>$CD$5</f>
        <v>425</v>
      </c>
      <c r="DQ16" s="105">
        <v>852.2</v>
      </c>
      <c r="DR16" s="105">
        <v>960</v>
      </c>
      <c r="DS16" s="105">
        <f t="shared" si="42"/>
        <v>377.27604166666669</v>
      </c>
      <c r="DT16" s="106">
        <v>2022</v>
      </c>
    </row>
    <row r="17" spans="1:124" ht="12.9" customHeight="1" x14ac:dyDescent="0.25">
      <c r="A17" s="51">
        <v>10</v>
      </c>
      <c r="B17" s="91" t="s">
        <v>45</v>
      </c>
      <c r="C17" s="53" t="s">
        <v>33</v>
      </c>
      <c r="D17" s="54"/>
      <c r="E17" s="79">
        <v>1167</v>
      </c>
      <c r="F17" s="92"/>
      <c r="G17" s="92"/>
      <c r="H17" s="54"/>
      <c r="I17" s="51">
        <f t="shared" si="0"/>
        <v>0</v>
      </c>
      <c r="J17" s="51">
        <f t="shared" si="1"/>
        <v>112.21834666298952</v>
      </c>
      <c r="K17" s="51">
        <f t="shared" si="2"/>
        <v>0</v>
      </c>
      <c r="L17" s="51">
        <f t="shared" si="3"/>
        <v>0</v>
      </c>
      <c r="M17" s="51">
        <f t="shared" si="4"/>
        <v>0</v>
      </c>
      <c r="N17" s="51">
        <f t="shared" si="5"/>
        <v>0</v>
      </c>
      <c r="O17" s="58"/>
      <c r="P17" s="58"/>
      <c r="Q17" s="58"/>
      <c r="R17" s="58">
        <f t="shared" si="6"/>
        <v>112.21834666298952</v>
      </c>
      <c r="S17" s="58">
        <f t="shared" si="7"/>
        <v>0</v>
      </c>
      <c r="T17" s="58">
        <f t="shared" si="35"/>
        <v>0</v>
      </c>
      <c r="U17" s="59">
        <f t="shared" si="8"/>
        <v>112.21834666298952</v>
      </c>
      <c r="V17" s="115"/>
      <c r="W17" s="92"/>
      <c r="X17" s="54"/>
      <c r="Y17" s="54"/>
      <c r="Z17" s="51">
        <f t="shared" si="9"/>
        <v>0</v>
      </c>
      <c r="AA17" s="51">
        <f t="shared" si="10"/>
        <v>0</v>
      </c>
      <c r="AB17" s="51">
        <f t="shared" si="11"/>
        <v>0</v>
      </c>
      <c r="AC17" s="58"/>
      <c r="AD17" s="58"/>
      <c r="AE17" s="58"/>
      <c r="AF17" s="58">
        <f t="shared" si="12"/>
        <v>0</v>
      </c>
      <c r="AG17" s="58">
        <f t="shared" si="36"/>
        <v>0</v>
      </c>
      <c r="AH17" s="58">
        <f t="shared" si="25"/>
        <v>0</v>
      </c>
      <c r="AI17" s="59">
        <f t="shared" si="13"/>
        <v>0</v>
      </c>
      <c r="AJ17" s="54"/>
      <c r="AK17" s="54"/>
      <c r="AM17" s="58"/>
      <c r="AN17" s="58"/>
      <c r="AO17" s="63"/>
      <c r="AP17" s="58">
        <f t="shared" si="37"/>
        <v>0</v>
      </c>
      <c r="AQ17" s="58">
        <f t="shared" si="26"/>
        <v>0</v>
      </c>
      <c r="AR17" s="58">
        <f t="shared" si="27"/>
        <v>0</v>
      </c>
      <c r="AS17" s="59">
        <f t="shared" si="14"/>
        <v>0</v>
      </c>
      <c r="AT17" s="9"/>
      <c r="AU17" s="118"/>
      <c r="AV17" s="84"/>
      <c r="AW17" s="84"/>
      <c r="AX17" s="84"/>
      <c r="AY17" s="77"/>
      <c r="AZ17" s="58">
        <f t="shared" si="28"/>
        <v>0</v>
      </c>
      <c r="BA17" s="58">
        <f t="shared" si="29"/>
        <v>0</v>
      </c>
      <c r="BB17" s="58">
        <f t="shared" si="38"/>
        <v>0</v>
      </c>
      <c r="BC17" s="59">
        <f t="shared" si="15"/>
        <v>0</v>
      </c>
      <c r="BD17" s="118"/>
      <c r="BE17" s="77"/>
      <c r="BF17" s="71">
        <v>8135</v>
      </c>
      <c r="BG17" s="84"/>
      <c r="BH17" s="77"/>
      <c r="BI17" s="77"/>
      <c r="BJ17" s="58">
        <f t="shared" si="30"/>
        <v>0</v>
      </c>
      <c r="BK17" s="58">
        <f t="shared" si="39"/>
        <v>0</v>
      </c>
      <c r="BL17" s="73">
        <f t="shared" si="31"/>
        <v>443.82997718480311</v>
      </c>
      <c r="BM17" s="59">
        <f t="shared" si="16"/>
        <v>443.82997718480311</v>
      </c>
      <c r="BN17" s="77"/>
      <c r="BO17" s="87">
        <v>8135</v>
      </c>
      <c r="BP17">
        <v>9593</v>
      </c>
      <c r="BQ17" s="77"/>
      <c r="BR17" s="84"/>
      <c r="BS17" s="77"/>
      <c r="BT17" s="58">
        <f t="shared" si="40"/>
        <v>0</v>
      </c>
      <c r="BU17" s="58">
        <f t="shared" si="43"/>
        <v>414.06515100101797</v>
      </c>
      <c r="BV17" s="73">
        <f t="shared" si="48"/>
        <v>530.42625917362022</v>
      </c>
      <c r="BW17" s="59">
        <f t="shared" si="17"/>
        <v>944.49141017463819</v>
      </c>
      <c r="BX17" s="87">
        <v>8135</v>
      </c>
      <c r="BY17" s="75">
        <v>9593</v>
      </c>
      <c r="BZ17" s="76">
        <v>5558</v>
      </c>
      <c r="CA17" s="84"/>
      <c r="CB17" s="77"/>
      <c r="CD17" s="58">
        <f t="shared" si="44"/>
        <v>391.06153150096145</v>
      </c>
      <c r="CE17" s="58">
        <f t="shared" si="49"/>
        <v>433.98512114205289</v>
      </c>
      <c r="CF17" s="58">
        <f t="shared" si="50"/>
        <v>505.69065343258893</v>
      </c>
      <c r="CG17" s="59">
        <f t="shared" si="19"/>
        <v>939.67577457464188</v>
      </c>
      <c r="CH17" s="75">
        <v>9593</v>
      </c>
      <c r="CI17" s="76">
        <v>5558</v>
      </c>
      <c r="CJ17" s="76">
        <v>806</v>
      </c>
      <c r="CK17" s="77"/>
      <c r="CN17" s="58">
        <f t="shared" si="51"/>
        <v>409.87483663416106</v>
      </c>
      <c r="CO17" s="58">
        <f t="shared" si="52"/>
        <v>413.74689826302733</v>
      </c>
      <c r="CP17" s="58">
        <f t="shared" si="45"/>
        <v>126.49705953592016</v>
      </c>
      <c r="CQ17" s="59">
        <f t="shared" si="21"/>
        <v>823.62173489718839</v>
      </c>
      <c r="CR17" s="75">
        <v>5558</v>
      </c>
      <c r="CS17" s="76">
        <v>806</v>
      </c>
      <c r="CT17" s="76">
        <v>7797</v>
      </c>
      <c r="CX17" s="58">
        <f t="shared" si="53"/>
        <v>390.76095947063692</v>
      </c>
      <c r="CY17" s="58">
        <f t="shared" si="46"/>
        <v>111.07830257230053</v>
      </c>
      <c r="CZ17" s="58">
        <f t="shared" si="47"/>
        <v>517.91666666666663</v>
      </c>
      <c r="DA17" s="59">
        <f t="shared" si="23"/>
        <v>908.67762613730349</v>
      </c>
      <c r="DB17" s="75">
        <v>806</v>
      </c>
      <c r="DC17" s="76">
        <v>7797</v>
      </c>
      <c r="DD17" s="76">
        <v>4497</v>
      </c>
      <c r="DH17" s="58">
        <f t="shared" si="33"/>
        <v>104.24547788596618</v>
      </c>
      <c r="DI17" s="58">
        <f t="shared" si="34"/>
        <v>423.75</v>
      </c>
      <c r="DJ17" s="58">
        <f t="shared" si="41"/>
        <v>347.82027844185069</v>
      </c>
      <c r="DK17" s="59">
        <f t="shared" si="24"/>
        <v>771.57027844185063</v>
      </c>
      <c r="DM17" s="119" t="s">
        <v>32</v>
      </c>
      <c r="DN17" s="103" t="s">
        <v>54</v>
      </c>
      <c r="DO17" s="104">
        <v>2022</v>
      </c>
      <c r="DP17" s="112">
        <f>$CF$5</f>
        <v>550</v>
      </c>
      <c r="DQ17" s="120">
        <v>854.97342857142905</v>
      </c>
      <c r="DR17" s="105">
        <v>960</v>
      </c>
      <c r="DS17" s="105">
        <f t="shared" si="42"/>
        <v>489.82852678571459</v>
      </c>
      <c r="DT17" s="106">
        <v>2022</v>
      </c>
    </row>
    <row r="18" spans="1:124" ht="12.9" customHeight="1" thickBot="1" x14ac:dyDescent="0.3">
      <c r="A18" s="51">
        <v>11</v>
      </c>
      <c r="B18" s="91" t="s">
        <v>53</v>
      </c>
      <c r="C18" s="53" t="s">
        <v>31</v>
      </c>
      <c r="D18" s="55">
        <v>4028</v>
      </c>
      <c r="E18" s="55">
        <v>3705</v>
      </c>
      <c r="F18" s="55">
        <v>2485</v>
      </c>
      <c r="G18" s="55">
        <v>2300</v>
      </c>
      <c r="H18" s="55">
        <v>7980</v>
      </c>
      <c r="I18" s="51">
        <f t="shared" si="0"/>
        <v>242.47875354107649</v>
      </c>
      <c r="J18" s="51">
        <f t="shared" si="1"/>
        <v>356.27161472697185</v>
      </c>
      <c r="K18" s="51">
        <f t="shared" si="2"/>
        <v>256.29503682405198</v>
      </c>
      <c r="L18" s="51">
        <f t="shared" si="3"/>
        <v>304.04049243547905</v>
      </c>
      <c r="M18" s="51">
        <f t="shared" si="4"/>
        <v>299.43593473023958</v>
      </c>
      <c r="N18" s="51">
        <f t="shared" si="5"/>
        <v>305.65163171571203</v>
      </c>
      <c r="O18" s="58"/>
      <c r="P18" s="58"/>
      <c r="Q18" s="58"/>
      <c r="R18" s="58">
        <f t="shared" si="6"/>
        <v>356.27161472697185</v>
      </c>
      <c r="S18" s="58">
        <f t="shared" si="7"/>
        <v>305.65163171571203</v>
      </c>
      <c r="T18" s="58">
        <f t="shared" si="35"/>
        <v>473.15653298835707</v>
      </c>
      <c r="U18" s="59">
        <f t="shared" si="8"/>
        <v>829.42814771532903</v>
      </c>
      <c r="V18" s="80">
        <v>2485</v>
      </c>
      <c r="W18" s="55">
        <v>2300</v>
      </c>
      <c r="X18" s="55">
        <v>7980</v>
      </c>
      <c r="Y18" s="55">
        <v>8398</v>
      </c>
      <c r="Z18" s="51">
        <f t="shared" si="9"/>
        <v>285.61124295461286</v>
      </c>
      <c r="AA18" s="51">
        <f t="shared" si="10"/>
        <v>281.14131175855647</v>
      </c>
      <c r="AB18" s="51">
        <f t="shared" si="11"/>
        <v>279.65937034660368</v>
      </c>
      <c r="AC18" s="58"/>
      <c r="AD18" s="58"/>
      <c r="AE18" s="58"/>
      <c r="AF18" s="58">
        <f t="shared" si="12"/>
        <v>281.14131175855647</v>
      </c>
      <c r="AG18" s="58">
        <f t="shared" si="36"/>
        <v>387.12807244501943</v>
      </c>
      <c r="AH18" s="58">
        <f t="shared" si="25"/>
        <v>396.33602196670671</v>
      </c>
      <c r="AI18" s="59">
        <f t="shared" si="13"/>
        <v>783.46409441172614</v>
      </c>
      <c r="AJ18" s="55">
        <v>7980</v>
      </c>
      <c r="AK18" s="55">
        <v>8398</v>
      </c>
      <c r="AM18" s="58"/>
      <c r="AN18" s="58"/>
      <c r="AO18" s="63"/>
      <c r="AP18" s="58">
        <f t="shared" si="37"/>
        <v>365.62095730918503</v>
      </c>
      <c r="AQ18" s="58">
        <f t="shared" si="26"/>
        <v>324.27492706366911</v>
      </c>
      <c r="AR18" s="58">
        <f t="shared" si="27"/>
        <v>0</v>
      </c>
      <c r="AS18" s="59">
        <f t="shared" si="14"/>
        <v>689.8958843728542</v>
      </c>
      <c r="AT18" s="82">
        <v>8398</v>
      </c>
      <c r="AU18" s="118"/>
      <c r="AV18" s="84"/>
      <c r="AW18" s="84"/>
      <c r="AX18" s="84"/>
      <c r="AY18" s="77"/>
      <c r="AZ18" s="58">
        <f t="shared" si="28"/>
        <v>306.2596533379097</v>
      </c>
      <c r="BA18" s="58">
        <f t="shared" si="29"/>
        <v>0</v>
      </c>
      <c r="BB18" s="58">
        <f t="shared" si="38"/>
        <v>0</v>
      </c>
      <c r="BC18" s="59">
        <f t="shared" si="15"/>
        <v>306.2596533379097</v>
      </c>
      <c r="BD18" s="118"/>
      <c r="BE18" s="77"/>
      <c r="BF18" s="71">
        <v>7391</v>
      </c>
      <c r="BG18" s="84"/>
      <c r="BH18" s="77"/>
      <c r="BJ18" s="58">
        <f t="shared" si="30"/>
        <v>0</v>
      </c>
      <c r="BK18" s="58">
        <f t="shared" si="39"/>
        <v>0</v>
      </c>
      <c r="BL18" s="73">
        <f t="shared" si="31"/>
        <v>403.23876599543695</v>
      </c>
      <c r="BM18" s="59">
        <f t="shared" si="16"/>
        <v>403.23876599543695</v>
      </c>
      <c r="BN18" s="77"/>
      <c r="BO18" s="87">
        <v>7391</v>
      </c>
      <c r="BP18">
        <v>9150</v>
      </c>
      <c r="BQ18" s="77"/>
      <c r="BS18" s="77"/>
      <c r="BT18" s="58">
        <f t="shared" si="40"/>
        <v>0</v>
      </c>
      <c r="BU18" s="58">
        <f t="shared" si="43"/>
        <v>376.19613165931457</v>
      </c>
      <c r="BV18" s="73">
        <f t="shared" si="48"/>
        <v>505.93143661405452</v>
      </c>
      <c r="BW18" s="59">
        <f t="shared" si="17"/>
        <v>882.12756827336909</v>
      </c>
      <c r="BX18" s="87">
        <v>7391</v>
      </c>
      <c r="BY18" s="75">
        <v>9150</v>
      </c>
      <c r="BZ18" s="76">
        <v>5271</v>
      </c>
      <c r="CB18" s="77"/>
      <c r="CD18" s="58">
        <f t="shared" si="44"/>
        <v>355.2963465671304</v>
      </c>
      <c r="CE18" s="58">
        <f t="shared" si="49"/>
        <v>413.94390268422643</v>
      </c>
      <c r="CF18" s="58">
        <f t="shared" si="50"/>
        <v>479.57816377171213</v>
      </c>
      <c r="CG18" s="59">
        <f t="shared" si="19"/>
        <v>893.52206645593844</v>
      </c>
      <c r="CH18" s="75">
        <v>9150</v>
      </c>
      <c r="CI18" s="76">
        <v>5271</v>
      </c>
      <c r="CJ18" s="76">
        <v>2513</v>
      </c>
      <c r="CK18" s="77"/>
      <c r="CN18" s="58">
        <f t="shared" si="51"/>
        <v>390.94701920176936</v>
      </c>
      <c r="CO18" s="58">
        <f t="shared" si="52"/>
        <v>392.38213399503718</v>
      </c>
      <c r="CP18" s="58">
        <f t="shared" si="45"/>
        <v>394.40088165479824</v>
      </c>
      <c r="CQ18" s="59">
        <f t="shared" si="21"/>
        <v>786.78301564983553</v>
      </c>
      <c r="CR18" s="75">
        <v>5271</v>
      </c>
      <c r="CS18" s="76">
        <v>2513</v>
      </c>
      <c r="CT18" s="76">
        <v>7214</v>
      </c>
      <c r="CX18" s="58">
        <f t="shared" si="53"/>
        <v>370.58312655086849</v>
      </c>
      <c r="CY18" s="58">
        <f t="shared" si="46"/>
        <v>346.32726347914547</v>
      </c>
      <c r="CZ18" s="58">
        <f t="shared" si="47"/>
        <v>479.19082125603865</v>
      </c>
      <c r="DA18" s="59">
        <f t="shared" si="23"/>
        <v>849.77394780690713</v>
      </c>
      <c r="DB18" s="75">
        <v>2513</v>
      </c>
      <c r="DC18" s="76">
        <v>7214</v>
      </c>
      <c r="DD18" s="76">
        <v>4676</v>
      </c>
      <c r="DH18" s="58">
        <f t="shared" si="33"/>
        <v>325.02343167175314</v>
      </c>
      <c r="DI18" s="58">
        <f t="shared" si="34"/>
        <v>392.06521739130437</v>
      </c>
      <c r="DJ18" s="58">
        <f t="shared" si="41"/>
        <v>361.6650260160315</v>
      </c>
      <c r="DK18" s="59">
        <f t="shared" si="24"/>
        <v>753.73024340733605</v>
      </c>
      <c r="DM18" s="119" t="s">
        <v>32</v>
      </c>
      <c r="DN18" s="103" t="s">
        <v>54</v>
      </c>
      <c r="DO18" s="104">
        <v>2022</v>
      </c>
      <c r="DP18" s="112">
        <f>$CO$5</f>
        <v>450</v>
      </c>
      <c r="DQ18" s="120">
        <v>854.97342857142905</v>
      </c>
      <c r="DR18" s="105">
        <v>960</v>
      </c>
      <c r="DS18" s="105">
        <f>DP18*DQ18/DR18</f>
        <v>400.76879464285742</v>
      </c>
      <c r="DT18" s="106">
        <v>2023</v>
      </c>
    </row>
    <row r="19" spans="1:124" ht="13.8" thickBot="1" x14ac:dyDescent="0.3">
      <c r="A19" s="51">
        <v>12</v>
      </c>
      <c r="B19" s="91" t="s">
        <v>55</v>
      </c>
      <c r="C19" s="53" t="s">
        <v>33</v>
      </c>
      <c r="D19" s="54"/>
      <c r="E19" s="114">
        <v>762</v>
      </c>
      <c r="F19" s="55">
        <v>1525</v>
      </c>
      <c r="G19" s="55">
        <v>1075</v>
      </c>
      <c r="H19" s="54"/>
      <c r="I19" s="51">
        <f t="shared" si="0"/>
        <v>0</v>
      </c>
      <c r="J19" s="51">
        <f t="shared" si="1"/>
        <v>73.273676227247648</v>
      </c>
      <c r="K19" s="51">
        <f t="shared" si="2"/>
        <v>0</v>
      </c>
      <c r="L19" s="51">
        <f t="shared" si="3"/>
        <v>186.58420561935839</v>
      </c>
      <c r="M19" s="51">
        <f t="shared" si="4"/>
        <v>139.95375210217719</v>
      </c>
      <c r="N19" s="51">
        <f t="shared" si="5"/>
        <v>142.85891482364804</v>
      </c>
      <c r="O19" s="58"/>
      <c r="P19" s="58"/>
      <c r="Q19" s="58"/>
      <c r="R19" s="58">
        <f t="shared" si="6"/>
        <v>73.273676227247648</v>
      </c>
      <c r="S19" s="58">
        <f t="shared" si="7"/>
        <v>186.58420561935839</v>
      </c>
      <c r="T19" s="58">
        <f t="shared" si="35"/>
        <v>0</v>
      </c>
      <c r="U19" s="59">
        <f t="shared" si="8"/>
        <v>259.85788184660601</v>
      </c>
      <c r="V19" s="80">
        <v>1525</v>
      </c>
      <c r="W19" s="55">
        <v>1075</v>
      </c>
      <c r="X19" s="54"/>
      <c r="Y19" s="54">
        <v>5338</v>
      </c>
      <c r="Z19" s="51">
        <f t="shared" si="9"/>
        <v>175.27450523371613</v>
      </c>
      <c r="AA19" s="51">
        <f t="shared" si="10"/>
        <v>131.40300440889052</v>
      </c>
      <c r="AB19" s="51">
        <f t="shared" si="11"/>
        <v>171.62194759701029</v>
      </c>
      <c r="AC19" s="58"/>
      <c r="AD19" s="58"/>
      <c r="AE19" s="58"/>
      <c r="AF19" s="58">
        <f t="shared" si="12"/>
        <v>171.62194759701029</v>
      </c>
      <c r="AG19" s="58">
        <f t="shared" si="36"/>
        <v>0</v>
      </c>
      <c r="AH19" s="58">
        <f t="shared" si="25"/>
        <v>251.92208683713744</v>
      </c>
      <c r="AI19" s="59">
        <f t="shared" si="13"/>
        <v>423.54403443414776</v>
      </c>
      <c r="AJ19" s="54"/>
      <c r="AK19" s="54">
        <v>5338</v>
      </c>
      <c r="AL19" s="62">
        <v>6468</v>
      </c>
      <c r="AM19" s="58"/>
      <c r="AN19" s="58"/>
      <c r="AO19" s="63"/>
      <c r="AP19" s="58">
        <f t="shared" si="37"/>
        <v>0</v>
      </c>
      <c r="AQ19" s="58">
        <f t="shared" si="26"/>
        <v>206.118071048567</v>
      </c>
      <c r="AR19" s="58">
        <f t="shared" si="27"/>
        <v>407.7716643741403</v>
      </c>
      <c r="AS19" s="59">
        <f t="shared" si="14"/>
        <v>613.8897354227073</v>
      </c>
      <c r="AT19" s="9">
        <v>5338</v>
      </c>
      <c r="AU19" s="65">
        <v>6468</v>
      </c>
      <c r="AV19" s="84"/>
      <c r="AW19" s="84"/>
      <c r="AX19" s="84"/>
      <c r="AY19" s="77"/>
      <c r="AZ19" s="58">
        <f t="shared" si="28"/>
        <v>194.66706710142441</v>
      </c>
      <c r="BA19" s="58">
        <f t="shared" si="29"/>
        <v>333.63136176066024</v>
      </c>
      <c r="BB19" s="58">
        <f t="shared" si="38"/>
        <v>0</v>
      </c>
      <c r="BC19" s="59">
        <f t="shared" si="15"/>
        <v>528.29842886208462</v>
      </c>
      <c r="BD19" s="65">
        <v>6468</v>
      </c>
      <c r="BE19" s="77"/>
      <c r="BF19" s="71">
        <v>6781</v>
      </c>
      <c r="BG19" s="84"/>
      <c r="BH19" s="77"/>
      <c r="BJ19" s="58">
        <f t="shared" si="30"/>
        <v>315.09628610729027</v>
      </c>
      <c r="BK19" s="58">
        <f t="shared" si="39"/>
        <v>0</v>
      </c>
      <c r="BL19" s="73">
        <f t="shared" si="31"/>
        <v>369.95833746652119</v>
      </c>
      <c r="BM19" s="59">
        <f t="shared" si="16"/>
        <v>685.05462357381145</v>
      </c>
      <c r="BN19" s="77"/>
      <c r="BO19" s="87">
        <v>6781</v>
      </c>
      <c r="BP19">
        <v>8266</v>
      </c>
      <c r="BQ19" s="77"/>
      <c r="BS19" s="77"/>
      <c r="BT19" s="58">
        <f t="shared" si="40"/>
        <v>0</v>
      </c>
      <c r="BU19" s="58">
        <f t="shared" si="43"/>
        <v>345.14760773668138</v>
      </c>
      <c r="BV19" s="73">
        <f t="shared" si="48"/>
        <v>457.05237760128682</v>
      </c>
      <c r="BW19" s="59">
        <f t="shared" si="17"/>
        <v>802.1999853379682</v>
      </c>
      <c r="BX19" s="87">
        <v>6781</v>
      </c>
      <c r="BY19" s="75">
        <v>8266</v>
      </c>
      <c r="BZ19" s="75">
        <v>3973</v>
      </c>
      <c r="CB19" s="77"/>
      <c r="CD19" s="58">
        <f t="shared" si="44"/>
        <v>325.97274064019905</v>
      </c>
      <c r="CE19" s="58">
        <f t="shared" si="49"/>
        <v>373.95194531014374</v>
      </c>
      <c r="CF19" s="58">
        <f t="shared" si="50"/>
        <v>361.4805624483044</v>
      </c>
      <c r="CG19" s="59">
        <f t="shared" si="19"/>
        <v>735.4325077584482</v>
      </c>
      <c r="CH19" s="75">
        <v>8266</v>
      </c>
      <c r="CI19" s="75">
        <v>3973</v>
      </c>
      <c r="CJ19" s="75">
        <v>2032</v>
      </c>
      <c r="CK19" s="77"/>
      <c r="CN19" s="58">
        <f t="shared" si="51"/>
        <v>353.17683723735797</v>
      </c>
      <c r="CO19" s="58">
        <f t="shared" si="52"/>
        <v>295.75682382133994</v>
      </c>
      <c r="CP19" s="58">
        <f t="shared" si="45"/>
        <v>318.91070096400716</v>
      </c>
      <c r="CQ19" s="59">
        <f t="shared" si="21"/>
        <v>672.08753820136519</v>
      </c>
      <c r="CR19" s="75">
        <v>3973</v>
      </c>
      <c r="CS19" s="75">
        <v>2032</v>
      </c>
      <c r="CT19" s="75">
        <v>6961</v>
      </c>
      <c r="CX19" s="58">
        <f t="shared" si="53"/>
        <v>279.32588916459883</v>
      </c>
      <c r="CY19" s="58">
        <f t="shared" si="46"/>
        <v>280.03859904083708</v>
      </c>
      <c r="CZ19" s="58">
        <f t="shared" si="47"/>
        <v>462.3852657004831</v>
      </c>
      <c r="DA19" s="59">
        <f t="shared" si="23"/>
        <v>742.42386474132024</v>
      </c>
      <c r="DB19" s="75">
        <v>2032</v>
      </c>
      <c r="DC19" s="75">
        <v>6961</v>
      </c>
      <c r="DD19" s="75">
        <v>4639</v>
      </c>
      <c r="DH19" s="58">
        <f t="shared" si="33"/>
        <v>262.81242067528945</v>
      </c>
      <c r="DI19" s="58">
        <f t="shared" si="34"/>
        <v>378.31521739130437</v>
      </c>
      <c r="DJ19" s="58">
        <f t="shared" si="41"/>
        <v>358.80326255097737</v>
      </c>
      <c r="DK19" s="59">
        <f t="shared" si="24"/>
        <v>737.11847994228174</v>
      </c>
      <c r="DM19" s="119" t="s">
        <v>32</v>
      </c>
      <c r="DN19" s="103" t="s">
        <v>54</v>
      </c>
      <c r="DO19" s="104">
        <v>2022</v>
      </c>
      <c r="DP19" s="112">
        <f>$CX$5</f>
        <v>425</v>
      </c>
      <c r="DQ19" s="120">
        <v>854.97342857142905</v>
      </c>
      <c r="DR19" s="105">
        <v>960</v>
      </c>
      <c r="DS19" s="105">
        <f t="shared" si="42"/>
        <v>378.50386160714311</v>
      </c>
      <c r="DT19" s="106">
        <v>2024</v>
      </c>
    </row>
    <row r="20" spans="1:124" ht="12.9" customHeight="1" thickBot="1" x14ac:dyDescent="0.3">
      <c r="A20" s="51">
        <v>13</v>
      </c>
      <c r="B20" s="91" t="s">
        <v>59</v>
      </c>
      <c r="C20" s="53" t="s">
        <v>31</v>
      </c>
      <c r="D20" s="55">
        <v>5179</v>
      </c>
      <c r="E20" s="79">
        <v>2665</v>
      </c>
      <c r="F20" s="55">
        <v>2375</v>
      </c>
      <c r="G20" s="79">
        <v>2213</v>
      </c>
      <c r="H20" s="55">
        <v>2697</v>
      </c>
      <c r="I20" s="51">
        <f t="shared" si="0"/>
        <v>311.76699716713881</v>
      </c>
      <c r="J20" s="51">
        <f t="shared" si="1"/>
        <v>256.26554743519029</v>
      </c>
      <c r="K20" s="51">
        <f t="shared" si="2"/>
        <v>329.53127996816414</v>
      </c>
      <c r="L20" s="51">
        <f t="shared" si="3"/>
        <v>290.5819595711319</v>
      </c>
      <c r="M20" s="51">
        <f t="shared" si="4"/>
        <v>288.10944502522614</v>
      </c>
      <c r="N20" s="51">
        <f t="shared" si="5"/>
        <v>294.09002651603072</v>
      </c>
      <c r="O20" s="58"/>
      <c r="P20" s="58">
        <f>$DR$29</f>
        <v>27.75659677374243</v>
      </c>
      <c r="Q20" s="58"/>
      <c r="R20" s="58">
        <f t="shared" si="6"/>
        <v>329.53127996816414</v>
      </c>
      <c r="S20" s="73">
        <f t="shared" si="7"/>
        <v>294.09002651603072</v>
      </c>
      <c r="T20" s="58">
        <f t="shared" si="35"/>
        <v>159.91267787839584</v>
      </c>
      <c r="U20" s="122">
        <f t="shared" si="8"/>
        <v>651.37790325793731</v>
      </c>
      <c r="V20" s="80">
        <v>2375</v>
      </c>
      <c r="W20" s="79">
        <v>2213</v>
      </c>
      <c r="X20" s="55">
        <v>2697</v>
      </c>
      <c r="Y20" s="55">
        <v>7701</v>
      </c>
      <c r="Z20" s="51">
        <f t="shared" si="9"/>
        <v>272.96849175742682</v>
      </c>
      <c r="AA20" s="51">
        <f t="shared" si="10"/>
        <v>270.50683605290669</v>
      </c>
      <c r="AB20" s="51">
        <f t="shared" si="11"/>
        <v>267.28008232321281</v>
      </c>
      <c r="AC20" s="58">
        <f>$DR$29*$AF$5/$AH$5</f>
        <v>19.552900288329052</v>
      </c>
      <c r="AD20" s="58"/>
      <c r="AE20" s="58"/>
      <c r="AF20" s="58">
        <f t="shared" si="12"/>
        <v>270.50683605290669</v>
      </c>
      <c r="AG20" s="58">
        <f t="shared" si="36"/>
        <v>130.83764553686933</v>
      </c>
      <c r="AH20" s="58">
        <f t="shared" si="25"/>
        <v>363.4417367427493</v>
      </c>
      <c r="AI20" s="59">
        <f t="shared" si="13"/>
        <v>653.50147308398505</v>
      </c>
      <c r="AJ20" s="55">
        <v>2697</v>
      </c>
      <c r="AK20" s="55">
        <v>7701</v>
      </c>
      <c r="AL20" s="62">
        <v>7506</v>
      </c>
      <c r="AM20" s="58"/>
      <c r="AN20" s="58"/>
      <c r="AO20" s="63"/>
      <c r="AP20" s="58">
        <f t="shared" si="37"/>
        <v>123.56888745148771</v>
      </c>
      <c r="AQ20" s="58">
        <f t="shared" si="26"/>
        <v>297.36142097134029</v>
      </c>
      <c r="AR20" s="58">
        <f t="shared" si="27"/>
        <v>473.2118294360385</v>
      </c>
      <c r="AS20" s="59">
        <f t="shared" si="14"/>
        <v>770.57325040737885</v>
      </c>
      <c r="AT20" s="82">
        <v>7701</v>
      </c>
      <c r="AU20" s="65">
        <v>7506</v>
      </c>
      <c r="AV20" s="83">
        <v>8387</v>
      </c>
      <c r="AW20" s="84"/>
      <c r="AX20" s="84"/>
      <c r="AY20" s="77"/>
      <c r="AZ20" s="58">
        <f t="shared" si="28"/>
        <v>280.8413420284881</v>
      </c>
      <c r="BA20" s="58">
        <f t="shared" si="29"/>
        <v>387.1733149931224</v>
      </c>
      <c r="BB20" s="58">
        <f t="shared" si="38"/>
        <v>447.41513094083416</v>
      </c>
      <c r="BC20" s="59">
        <f t="shared" si="15"/>
        <v>834.58844593395656</v>
      </c>
      <c r="BD20" s="65">
        <v>7506</v>
      </c>
      <c r="BE20" s="86">
        <v>8387</v>
      </c>
      <c r="BF20" s="71">
        <v>3864</v>
      </c>
      <c r="BG20" s="84"/>
      <c r="BH20" s="77"/>
      <c r="BI20" s="77"/>
      <c r="BJ20" s="58">
        <f t="shared" si="30"/>
        <v>365.66368638239339</v>
      </c>
      <c r="BK20" s="58">
        <f t="shared" si="39"/>
        <v>366.06692531522793</v>
      </c>
      <c r="BL20" s="73">
        <f t="shared" si="31"/>
        <v>210.81241940283701</v>
      </c>
      <c r="BM20" s="59">
        <f t="shared" si="16"/>
        <v>731.73061169762127</v>
      </c>
      <c r="BN20" s="86">
        <v>8387</v>
      </c>
      <c r="BO20" s="87">
        <v>3864</v>
      </c>
      <c r="BP20">
        <v>8898</v>
      </c>
      <c r="BQ20" s="77"/>
      <c r="BR20" s="84"/>
      <c r="BS20" s="77"/>
      <c r="BT20" s="58">
        <f t="shared" si="40"/>
        <v>379.1188045096788</v>
      </c>
      <c r="BU20" s="58">
        <f t="shared" si="43"/>
        <v>196.67458432304039</v>
      </c>
      <c r="BV20" s="73">
        <f t="shared" si="48"/>
        <v>491.9975872122248</v>
      </c>
      <c r="BW20" s="59">
        <f t="shared" si="17"/>
        <v>871.11639172190371</v>
      </c>
      <c r="BX20" s="87">
        <v>3864</v>
      </c>
      <c r="BY20" s="75">
        <v>8898</v>
      </c>
      <c r="BZ20" s="75">
        <v>3692</v>
      </c>
      <c r="CA20" s="84"/>
      <c r="CB20" s="77"/>
      <c r="CD20" s="58">
        <f t="shared" si="44"/>
        <v>185.74821852731591</v>
      </c>
      <c r="CE20" s="58">
        <f t="shared" si="49"/>
        <v>402.54348044636572</v>
      </c>
      <c r="CF20" s="58">
        <f t="shared" si="50"/>
        <v>335.91397849462362</v>
      </c>
      <c r="CG20" s="59">
        <f t="shared" si="19"/>
        <v>738.45745894098934</v>
      </c>
      <c r="CH20" s="75">
        <v>8898</v>
      </c>
      <c r="CI20" s="75">
        <v>3692</v>
      </c>
      <c r="CJ20" s="75">
        <v>1163</v>
      </c>
      <c r="CK20" s="77"/>
      <c r="CN20" s="58">
        <f t="shared" si="51"/>
        <v>380.17995375490096</v>
      </c>
      <c r="CO20" s="58">
        <f t="shared" si="52"/>
        <v>274.83870967741933</v>
      </c>
      <c r="CP20" s="58">
        <f t="shared" si="45"/>
        <v>182.52615414426199</v>
      </c>
      <c r="CQ20" s="59">
        <f t="shared" si="21"/>
        <v>655.0186634323203</v>
      </c>
      <c r="CR20" s="75">
        <v>3692</v>
      </c>
      <c r="CS20" s="75">
        <v>1163</v>
      </c>
      <c r="CT20" s="75">
        <v>6799</v>
      </c>
      <c r="CX20" s="58">
        <f t="shared" si="53"/>
        <v>259.56989247311827</v>
      </c>
      <c r="CY20" s="58">
        <f t="shared" si="46"/>
        <v>160.27799738410116</v>
      </c>
      <c r="CZ20" s="58">
        <f t="shared" si="47"/>
        <v>451.62439613526573</v>
      </c>
      <c r="DA20" s="59">
        <f t="shared" si="23"/>
        <v>711.19428860838411</v>
      </c>
      <c r="DB20" s="75">
        <v>1163</v>
      </c>
      <c r="DC20" s="75">
        <v>6799</v>
      </c>
      <c r="DD20" s="75">
        <v>4484</v>
      </c>
      <c r="DH20" s="58">
        <f t="shared" si="33"/>
        <v>150.41872305381972</v>
      </c>
      <c r="DI20" s="58">
        <f t="shared" si="34"/>
        <v>369.51086956521738</v>
      </c>
      <c r="DJ20" s="58">
        <f t="shared" si="41"/>
        <v>346.81479398115596</v>
      </c>
      <c r="DK20" s="59">
        <f t="shared" si="24"/>
        <v>716.32566354637333</v>
      </c>
      <c r="DM20" s="119" t="s">
        <v>35</v>
      </c>
      <c r="DN20" s="103" t="s">
        <v>240</v>
      </c>
      <c r="DO20" s="104">
        <v>2024</v>
      </c>
      <c r="DP20" s="112">
        <v>550</v>
      </c>
      <c r="DQ20" s="120">
        <v>895.5</v>
      </c>
      <c r="DR20" s="105">
        <v>960</v>
      </c>
      <c r="DS20" s="105">
        <f>DP20*DQ20/DR20</f>
        <v>513.046875</v>
      </c>
      <c r="DT20" s="75">
        <v>2024</v>
      </c>
    </row>
    <row r="21" spans="1:124" ht="12.9" customHeight="1" thickBot="1" x14ac:dyDescent="0.3">
      <c r="A21" s="51">
        <v>14</v>
      </c>
      <c r="B21" s="91" t="s">
        <v>70</v>
      </c>
      <c r="C21" s="53" t="s">
        <v>31</v>
      </c>
      <c r="D21" s="54"/>
      <c r="E21" s="79">
        <v>3505</v>
      </c>
      <c r="F21" s="55">
        <v>2506</v>
      </c>
      <c r="G21" s="55">
        <v>2948</v>
      </c>
      <c r="H21" s="55">
        <v>8318</v>
      </c>
      <c r="I21" s="51">
        <f t="shared" si="0"/>
        <v>0</v>
      </c>
      <c r="J21" s="51">
        <f t="shared" si="1"/>
        <v>337.03967870932155</v>
      </c>
      <c r="K21" s="51">
        <f t="shared" si="2"/>
        <v>0</v>
      </c>
      <c r="L21" s="51">
        <f t="shared" si="3"/>
        <v>306.60984870958168</v>
      </c>
      <c r="M21" s="51">
        <f t="shared" si="4"/>
        <v>383.79875460206358</v>
      </c>
      <c r="N21" s="51">
        <f t="shared" si="5"/>
        <v>391.76565665126918</v>
      </c>
      <c r="O21" s="58">
        <f>$DR$25</f>
        <v>12.131144641133469</v>
      </c>
      <c r="P21" s="58">
        <f>$DR$30</f>
        <v>39.176565665126901</v>
      </c>
      <c r="Q21" s="58"/>
      <c r="R21" s="58">
        <f t="shared" si="6"/>
        <v>337.03967870932155</v>
      </c>
      <c r="S21" s="58">
        <f t="shared" si="7"/>
        <v>391.76565665126918</v>
      </c>
      <c r="T21" s="58">
        <f t="shared" si="35"/>
        <v>493.19749892194909</v>
      </c>
      <c r="U21" s="59">
        <f t="shared" si="8"/>
        <v>924.13972123834515</v>
      </c>
      <c r="V21" s="80">
        <v>2506</v>
      </c>
      <c r="W21" s="55">
        <v>2948</v>
      </c>
      <c r="X21" s="55">
        <v>8318</v>
      </c>
      <c r="Y21" s="55">
        <v>10229</v>
      </c>
      <c r="Z21" s="51">
        <f t="shared" si="9"/>
        <v>288.02485909225749</v>
      </c>
      <c r="AA21" s="51">
        <f t="shared" si="10"/>
        <v>360.34982046270625</v>
      </c>
      <c r="AB21" s="51">
        <f t="shared" si="11"/>
        <v>282.02268896925108</v>
      </c>
      <c r="AC21" s="58">
        <f>$DR$30*$AF$5/$AH$5</f>
        <v>27.597600971530042</v>
      </c>
      <c r="AD21" s="58"/>
      <c r="AE21" s="58">
        <f>$DR$33</f>
        <v>26.087724214861268</v>
      </c>
      <c r="AF21" s="58">
        <f t="shared" si="12"/>
        <v>360.34982046270625</v>
      </c>
      <c r="AG21" s="58">
        <f t="shared" si="36"/>
        <v>403.52522639068565</v>
      </c>
      <c r="AH21" s="58">
        <f t="shared" si="25"/>
        <v>482.74841256221043</v>
      </c>
      <c r="AI21" s="59">
        <f t="shared" si="13"/>
        <v>912.36136316775742</v>
      </c>
      <c r="AJ21" s="55">
        <v>8318</v>
      </c>
      <c r="AK21" s="55">
        <v>10229</v>
      </c>
      <c r="AL21" s="62">
        <v>7305</v>
      </c>
      <c r="AM21" s="58"/>
      <c r="AN21" s="58">
        <f>$DR$33*$AG$5/$AH$5</f>
        <v>21.344501630341039</v>
      </c>
      <c r="AO21" s="81"/>
      <c r="AP21" s="58">
        <f t="shared" si="37"/>
        <v>381.10715825786974</v>
      </c>
      <c r="AQ21" s="58">
        <f t="shared" si="26"/>
        <v>394.97597391453581</v>
      </c>
      <c r="AR21" s="58">
        <f t="shared" si="27"/>
        <v>460.53988995873453</v>
      </c>
      <c r="AS21" s="59">
        <f t="shared" si="14"/>
        <v>876.86036550361132</v>
      </c>
      <c r="AT21" s="82">
        <v>10229</v>
      </c>
      <c r="AU21" s="65">
        <v>7305</v>
      </c>
      <c r="AV21" s="83">
        <v>8338</v>
      </c>
      <c r="AW21" s="73">
        <f>$DR$33*$AF$5/$AH$5</f>
        <v>18.377277102110455</v>
      </c>
      <c r="AX21" s="84"/>
      <c r="AY21" s="77"/>
      <c r="AZ21" s="58">
        <f t="shared" si="28"/>
        <v>373.03286425261712</v>
      </c>
      <c r="BA21" s="58">
        <f t="shared" si="29"/>
        <v>376.80536451169189</v>
      </c>
      <c r="BB21" s="58">
        <f t="shared" si="38"/>
        <v>444.80116391852573</v>
      </c>
      <c r="BC21" s="59">
        <f t="shared" si="15"/>
        <v>836.21130527325329</v>
      </c>
      <c r="BD21" s="65">
        <v>7305</v>
      </c>
      <c r="BE21" s="86">
        <v>8338</v>
      </c>
      <c r="BF21" s="126">
        <v>8660</v>
      </c>
      <c r="BG21" s="84"/>
      <c r="BH21" s="77"/>
      <c r="BJ21" s="58">
        <f t="shared" si="30"/>
        <v>355.87173314993123</v>
      </c>
      <c r="BK21" s="58">
        <f t="shared" si="39"/>
        <v>363.92822502424832</v>
      </c>
      <c r="BL21" s="73">
        <f t="shared" si="31"/>
        <v>472.47296895149293</v>
      </c>
      <c r="BM21" s="59">
        <f t="shared" si="16"/>
        <v>836.40119397574131</v>
      </c>
      <c r="BN21" s="86">
        <v>8338</v>
      </c>
      <c r="BO21" s="127">
        <v>8660</v>
      </c>
      <c r="BP21">
        <v>9617</v>
      </c>
      <c r="BQ21" s="77"/>
      <c r="BS21" s="77"/>
      <c r="BT21" s="58">
        <f t="shared" si="40"/>
        <v>376.90385024462881</v>
      </c>
      <c r="BU21" s="58">
        <f t="shared" si="43"/>
        <v>440.78724126230065</v>
      </c>
      <c r="BV21" s="73">
        <f t="shared" si="48"/>
        <v>531.75329244998488</v>
      </c>
      <c r="BW21" s="59">
        <f t="shared" si="17"/>
        <v>972.54053371228565</v>
      </c>
      <c r="BX21" s="127">
        <v>8660</v>
      </c>
      <c r="BY21" s="75">
        <v>9617</v>
      </c>
      <c r="BZ21" s="75"/>
      <c r="CB21" s="77"/>
      <c r="CD21" s="58">
        <f t="shared" si="44"/>
        <v>416.29906119217281</v>
      </c>
      <c r="CE21" s="58">
        <f t="shared" si="49"/>
        <v>435.07087564089676</v>
      </c>
      <c r="CF21" s="58">
        <f t="shared" si="50"/>
        <v>0</v>
      </c>
      <c r="CG21" s="59">
        <f t="shared" si="19"/>
        <v>851.36993683306957</v>
      </c>
      <c r="CH21" s="75">
        <v>9617</v>
      </c>
      <c r="CI21" s="75"/>
      <c r="CJ21" s="75">
        <v>1258</v>
      </c>
      <c r="CK21" s="77"/>
      <c r="CN21" s="58">
        <f t="shared" si="51"/>
        <v>410.90027143862471</v>
      </c>
      <c r="CO21" s="58">
        <f t="shared" si="52"/>
        <v>0</v>
      </c>
      <c r="CP21" s="58">
        <f t="shared" si="45"/>
        <v>197.4358571912997</v>
      </c>
      <c r="CQ21" s="59">
        <f t="shared" si="21"/>
        <v>608.33612862992436</v>
      </c>
      <c r="CR21" s="75"/>
      <c r="CS21" s="75">
        <v>1258</v>
      </c>
      <c r="CT21" s="75">
        <v>6092</v>
      </c>
      <c r="CX21" s="58">
        <f t="shared" si="53"/>
        <v>0</v>
      </c>
      <c r="CY21" s="58">
        <f t="shared" si="46"/>
        <v>173.370353146345</v>
      </c>
      <c r="CZ21" s="58">
        <f t="shared" si="47"/>
        <v>404.66183574879227</v>
      </c>
      <c r="DA21" s="59">
        <f t="shared" si="23"/>
        <v>578.03218889513732</v>
      </c>
      <c r="DB21" s="75">
        <v>1258</v>
      </c>
      <c r="DC21" s="75">
        <v>6092</v>
      </c>
      <c r="DD21" s="75">
        <v>4605</v>
      </c>
      <c r="DH21" s="58">
        <f t="shared" si="33"/>
        <v>162.70572106767426</v>
      </c>
      <c r="DI21" s="58">
        <f t="shared" si="34"/>
        <v>331.08695652173913</v>
      </c>
      <c r="DJ21" s="58">
        <f t="shared" si="41"/>
        <v>356.17353396146814</v>
      </c>
      <c r="DK21" s="59">
        <f t="shared" si="24"/>
        <v>687.26049048320726</v>
      </c>
    </row>
    <row r="22" spans="1:124" ht="12.9" customHeight="1" thickBot="1" x14ac:dyDescent="0.3">
      <c r="A22" s="51">
        <v>15</v>
      </c>
      <c r="B22" s="91" t="s">
        <v>58</v>
      </c>
      <c r="C22" s="53" t="s">
        <v>31</v>
      </c>
      <c r="D22" s="92"/>
      <c r="E22" s="92"/>
      <c r="F22" s="92"/>
      <c r="G22" s="79">
        <v>1823</v>
      </c>
      <c r="H22" s="54"/>
      <c r="I22" s="51">
        <f t="shared" si="0"/>
        <v>0</v>
      </c>
      <c r="J22" s="51">
        <f t="shared" si="1"/>
        <v>0</v>
      </c>
      <c r="K22" s="51">
        <f t="shared" si="2"/>
        <v>0</v>
      </c>
      <c r="L22" s="51">
        <f t="shared" si="3"/>
        <v>0</v>
      </c>
      <c r="M22" s="51">
        <f t="shared" si="4"/>
        <v>237.33552565792465</v>
      </c>
      <c r="N22" s="51">
        <f t="shared" si="5"/>
        <v>242.26214113814913</v>
      </c>
      <c r="O22" s="58"/>
      <c r="P22" s="58"/>
      <c r="Q22" s="58"/>
      <c r="R22" s="58">
        <f t="shared" si="6"/>
        <v>0</v>
      </c>
      <c r="S22" s="58">
        <f t="shared" si="7"/>
        <v>242.26214113814913</v>
      </c>
      <c r="T22" s="58">
        <f t="shared" si="35"/>
        <v>0</v>
      </c>
      <c r="U22" s="59">
        <f t="shared" si="8"/>
        <v>242.26214113814913</v>
      </c>
      <c r="V22" s="115"/>
      <c r="W22" s="79">
        <v>1823</v>
      </c>
      <c r="X22" s="54"/>
      <c r="Y22" s="54">
        <v>10190</v>
      </c>
      <c r="Z22" s="51">
        <f t="shared" si="9"/>
        <v>0</v>
      </c>
      <c r="AA22" s="51">
        <f t="shared" si="10"/>
        <v>222.83504840689062</v>
      </c>
      <c r="AB22" s="51">
        <f t="shared" si="11"/>
        <v>0</v>
      </c>
      <c r="AC22" s="58"/>
      <c r="AD22" s="58"/>
      <c r="AE22" s="58"/>
      <c r="AF22" s="58">
        <f t="shared" si="12"/>
        <v>222.83504840689062</v>
      </c>
      <c r="AG22" s="58">
        <f t="shared" si="36"/>
        <v>0</v>
      </c>
      <c r="AH22" s="58">
        <f t="shared" si="25"/>
        <v>480.90784280075513</v>
      </c>
      <c r="AI22" s="59">
        <f t="shared" si="13"/>
        <v>703.7428912076457</v>
      </c>
      <c r="AJ22" s="54"/>
      <c r="AK22" s="54">
        <v>10190</v>
      </c>
      <c r="AL22" s="62">
        <v>5358</v>
      </c>
      <c r="AM22" s="58"/>
      <c r="AN22" s="58"/>
      <c r="AO22" s="63"/>
      <c r="AP22" s="58">
        <f t="shared" si="37"/>
        <v>0</v>
      </c>
      <c r="AQ22" s="58">
        <f t="shared" si="26"/>
        <v>393.47005320061783</v>
      </c>
      <c r="AR22" s="58">
        <f t="shared" si="27"/>
        <v>337.79229711141676</v>
      </c>
      <c r="AS22" s="59">
        <f t="shared" si="14"/>
        <v>731.26235031203464</v>
      </c>
      <c r="AT22" s="9">
        <v>10190</v>
      </c>
      <c r="AU22" s="65">
        <v>5358</v>
      </c>
      <c r="AV22" s="83">
        <v>8552</v>
      </c>
      <c r="AW22" s="84"/>
      <c r="AX22" s="84"/>
      <c r="AY22" s="77"/>
      <c r="AZ22" s="58">
        <f t="shared" si="28"/>
        <v>371.61060580058353</v>
      </c>
      <c r="BA22" s="58">
        <f t="shared" si="29"/>
        <v>276.37551581843189</v>
      </c>
      <c r="BB22" s="58">
        <f t="shared" si="38"/>
        <v>456.21726479146457</v>
      </c>
      <c r="BC22" s="59">
        <f t="shared" si="15"/>
        <v>827.82787059204816</v>
      </c>
      <c r="BD22" s="65">
        <v>5358</v>
      </c>
      <c r="BE22" s="86">
        <v>8552</v>
      </c>
      <c r="BF22" s="71">
        <v>8666</v>
      </c>
      <c r="BG22" s="84"/>
      <c r="BH22" s="77"/>
      <c r="BJ22" s="58">
        <f t="shared" si="30"/>
        <v>261.02132049518571</v>
      </c>
      <c r="BK22" s="58">
        <f t="shared" si="39"/>
        <v>373.26867119301647</v>
      </c>
      <c r="BL22" s="73">
        <f t="shared" si="31"/>
        <v>472.80031742882653</v>
      </c>
      <c r="BM22" s="59">
        <f t="shared" si="16"/>
        <v>846.068988621843</v>
      </c>
      <c r="BN22" s="86">
        <v>8552</v>
      </c>
      <c r="BO22" s="87">
        <v>8666</v>
      </c>
      <c r="BP22">
        <v>9452</v>
      </c>
      <c r="BQ22" s="77"/>
      <c r="BS22" s="77"/>
      <c r="BT22" s="58">
        <f t="shared" si="40"/>
        <v>386.57732397362264</v>
      </c>
      <c r="BU22" s="58">
        <f t="shared" si="43"/>
        <v>441.09263657957246</v>
      </c>
      <c r="BV22" s="73">
        <f t="shared" si="48"/>
        <v>522.62993867497732</v>
      </c>
      <c r="BW22" s="59">
        <f t="shared" si="17"/>
        <v>963.72257525454961</v>
      </c>
      <c r="BX22" s="87">
        <v>8666</v>
      </c>
      <c r="BY22" s="75">
        <v>9452</v>
      </c>
      <c r="BZ22" s="76">
        <v>4708</v>
      </c>
      <c r="CB22" s="77"/>
      <c r="CD22" s="58">
        <f t="shared" si="44"/>
        <v>416.58749010292956</v>
      </c>
      <c r="CE22" s="73">
        <f t="shared" si="49"/>
        <v>427.60631346134511</v>
      </c>
      <c r="CF22" s="58">
        <f t="shared" si="50"/>
        <v>428.35401157981806</v>
      </c>
      <c r="CG22" s="59">
        <f t="shared" si="19"/>
        <v>855.96032504116317</v>
      </c>
      <c r="CH22" s="75">
        <v>9452</v>
      </c>
      <c r="CI22" s="76">
        <v>4708</v>
      </c>
      <c r="CJ22" s="76">
        <v>2598</v>
      </c>
      <c r="CK22" s="77"/>
      <c r="CM22" s="78">
        <f>$DR$76</f>
        <v>3.4388268999999765</v>
      </c>
      <c r="CN22" s="73">
        <f t="shared" si="51"/>
        <v>403.85040715793707</v>
      </c>
      <c r="CO22" s="58">
        <f t="shared" si="52"/>
        <v>350.47146401985111</v>
      </c>
      <c r="CP22" s="58">
        <f t="shared" si="45"/>
        <v>407.74114227583198</v>
      </c>
      <c r="CQ22" s="59">
        <f t="shared" si="21"/>
        <v>815.03037633376903</v>
      </c>
      <c r="CR22" s="75">
        <v>4708</v>
      </c>
      <c r="CS22" s="76">
        <v>2598</v>
      </c>
      <c r="CT22" s="76">
        <v>5481</v>
      </c>
      <c r="CV22" s="78">
        <f>$DR$86</f>
        <v>3.0196581428571223</v>
      </c>
      <c r="CX22" s="58">
        <f t="shared" si="53"/>
        <v>331.00082712985943</v>
      </c>
      <c r="CY22" s="58">
        <f t="shared" si="46"/>
        <v>358.04147652957414</v>
      </c>
      <c r="CZ22" s="58">
        <f t="shared" si="47"/>
        <v>364.07608695652175</v>
      </c>
      <c r="DA22" s="59">
        <f t="shared" si="23"/>
        <v>725.13722162895294</v>
      </c>
      <c r="DB22" s="75">
        <v>2598</v>
      </c>
      <c r="DC22" s="76">
        <v>5481</v>
      </c>
      <c r="DD22" s="76"/>
      <c r="DE22" s="78">
        <f>$DR$98</f>
        <v>2.8339081428571236</v>
      </c>
      <c r="DH22" s="58">
        <f t="shared" si="33"/>
        <v>336.01706147362302</v>
      </c>
      <c r="DI22" s="58">
        <f t="shared" si="34"/>
        <v>297.88043478260869</v>
      </c>
      <c r="DJ22" s="58">
        <f t="shared" si="41"/>
        <v>0</v>
      </c>
      <c r="DK22" s="59">
        <f t="shared" si="24"/>
        <v>636.73140439908889</v>
      </c>
    </row>
    <row r="23" spans="1:124" ht="12.9" customHeight="1" x14ac:dyDescent="0.25">
      <c r="A23" s="51">
        <v>16</v>
      </c>
      <c r="B23" s="91" t="s">
        <v>56</v>
      </c>
      <c r="C23" s="53" t="s">
        <v>57</v>
      </c>
      <c r="D23" s="55">
        <v>4254</v>
      </c>
      <c r="E23" s="79">
        <v>2295</v>
      </c>
      <c r="F23" s="55">
        <v>2439</v>
      </c>
      <c r="G23" s="54"/>
      <c r="H23" s="55">
        <v>7756</v>
      </c>
      <c r="I23" s="51">
        <f t="shared" si="0"/>
        <v>256.08356940509913</v>
      </c>
      <c r="J23" s="51">
        <f t="shared" si="1"/>
        <v>220.68646580253721</v>
      </c>
      <c r="K23" s="51">
        <f t="shared" si="2"/>
        <v>270.67504633801315</v>
      </c>
      <c r="L23" s="51">
        <f t="shared" si="3"/>
        <v>298.41237869220663</v>
      </c>
      <c r="M23" s="51">
        <f t="shared" si="4"/>
        <v>0</v>
      </c>
      <c r="N23" s="51">
        <f t="shared" si="5"/>
        <v>0</v>
      </c>
      <c r="O23" s="58"/>
      <c r="P23" s="58"/>
      <c r="Q23" s="58"/>
      <c r="R23" s="58">
        <f t="shared" si="6"/>
        <v>270.67504633801315</v>
      </c>
      <c r="S23" s="58">
        <f t="shared" si="7"/>
        <v>298.41237869220663</v>
      </c>
      <c r="T23" s="58">
        <f t="shared" si="35"/>
        <v>459.87494609745579</v>
      </c>
      <c r="U23" s="59">
        <f t="shared" si="8"/>
        <v>758.28732478966231</v>
      </c>
      <c r="V23" s="80">
        <v>2439</v>
      </c>
      <c r="W23" s="54"/>
      <c r="X23" s="55">
        <v>7756</v>
      </c>
      <c r="Y23" s="55">
        <v>9076</v>
      </c>
      <c r="Z23" s="51">
        <f t="shared" si="9"/>
        <v>280.32427427215322</v>
      </c>
      <c r="AA23" s="51">
        <f t="shared" si="10"/>
        <v>0</v>
      </c>
      <c r="AB23" s="51">
        <f t="shared" si="11"/>
        <v>274.48257717318563</v>
      </c>
      <c r="AC23" s="58"/>
      <c r="AD23" s="58"/>
      <c r="AE23" s="58"/>
      <c r="AF23" s="58">
        <f t="shared" si="12"/>
        <v>274.48257717318563</v>
      </c>
      <c r="AG23" s="58">
        <f t="shared" si="36"/>
        <v>376.26131953428199</v>
      </c>
      <c r="AH23" s="58">
        <f t="shared" si="25"/>
        <v>428.33361935816032</v>
      </c>
      <c r="AI23" s="59">
        <f t="shared" si="13"/>
        <v>804.59493889244243</v>
      </c>
      <c r="AJ23" s="55">
        <v>7756</v>
      </c>
      <c r="AK23" s="55">
        <v>9076</v>
      </c>
      <c r="AL23" s="62">
        <v>7456</v>
      </c>
      <c r="AM23" s="58"/>
      <c r="AN23" s="58"/>
      <c r="AO23" s="63"/>
      <c r="AP23" s="58">
        <f t="shared" si="37"/>
        <v>355.35791289348856</v>
      </c>
      <c r="AQ23" s="58">
        <f t="shared" si="26"/>
        <v>350.45477947485847</v>
      </c>
      <c r="AR23" s="58">
        <f t="shared" si="27"/>
        <v>470.05960568546539</v>
      </c>
      <c r="AS23" s="59">
        <f t="shared" si="14"/>
        <v>825.41751857895383</v>
      </c>
      <c r="AT23" s="82">
        <v>9076</v>
      </c>
      <c r="AU23" s="65">
        <v>7456</v>
      </c>
      <c r="AV23" s="83">
        <v>8853</v>
      </c>
      <c r="AW23" s="84"/>
      <c r="AX23" s="84"/>
      <c r="AY23" s="77"/>
      <c r="AZ23" s="58">
        <f t="shared" si="28"/>
        <v>330.98506950403299</v>
      </c>
      <c r="BA23" s="58">
        <f t="shared" si="29"/>
        <v>384.59422283356258</v>
      </c>
      <c r="BB23" s="58">
        <f t="shared" si="38"/>
        <v>472.27449078564501</v>
      </c>
      <c r="BC23" s="59">
        <f t="shared" si="15"/>
        <v>856.86871361920771</v>
      </c>
      <c r="BD23" s="65">
        <v>7456</v>
      </c>
      <c r="BE23" s="86">
        <v>8853</v>
      </c>
      <c r="BF23" s="71">
        <v>7740</v>
      </c>
      <c r="BG23" s="84"/>
      <c r="BH23" s="77"/>
      <c r="BJ23" s="58">
        <f t="shared" si="30"/>
        <v>363.22787712058687</v>
      </c>
      <c r="BK23" s="58">
        <f t="shared" si="39"/>
        <v>386.40640155189141</v>
      </c>
      <c r="BL23" s="73">
        <f t="shared" si="31"/>
        <v>422.27953576034122</v>
      </c>
      <c r="BM23" s="59">
        <f t="shared" si="16"/>
        <v>808.68593731223257</v>
      </c>
      <c r="BN23" s="86">
        <v>8853</v>
      </c>
      <c r="BO23" s="87">
        <v>7740</v>
      </c>
      <c r="BQ23" s="77"/>
      <c r="BS23" s="77"/>
      <c r="BT23" s="58">
        <f t="shared" si="40"/>
        <v>400.18347160178683</v>
      </c>
      <c r="BU23" s="58">
        <f t="shared" si="43"/>
        <v>393.95995928062433</v>
      </c>
      <c r="BV23" s="73">
        <f t="shared" si="48"/>
        <v>0</v>
      </c>
      <c r="BW23" s="59">
        <f t="shared" si="17"/>
        <v>794.14343088241117</v>
      </c>
      <c r="BX23" s="87">
        <v>7740</v>
      </c>
      <c r="BY23" s="75"/>
      <c r="BZ23" s="76">
        <v>3977</v>
      </c>
      <c r="CB23" s="77"/>
      <c r="CD23" s="58">
        <f t="shared" si="44"/>
        <v>372.07329487614521</v>
      </c>
      <c r="CE23" s="58">
        <f t="shared" si="49"/>
        <v>0</v>
      </c>
      <c r="CF23" s="58">
        <f t="shared" si="50"/>
        <v>361.84449958643506</v>
      </c>
      <c r="CG23" s="59">
        <f t="shared" si="19"/>
        <v>733.91779446258033</v>
      </c>
      <c r="CH23" s="75"/>
      <c r="CI23" s="76">
        <v>3977</v>
      </c>
      <c r="CJ23" s="101">
        <v>2418</v>
      </c>
      <c r="CK23" s="77"/>
      <c r="CN23" s="58">
        <f t="shared" si="51"/>
        <v>0</v>
      </c>
      <c r="CO23" s="58">
        <f t="shared" si="52"/>
        <v>296.0545905707196</v>
      </c>
      <c r="CP23" s="58">
        <f t="shared" si="45"/>
        <v>379.4911786077605</v>
      </c>
      <c r="CQ23" s="59">
        <f t="shared" si="21"/>
        <v>675.5457691784801</v>
      </c>
      <c r="CR23" s="75">
        <v>3977</v>
      </c>
      <c r="CS23" s="76">
        <v>2418</v>
      </c>
      <c r="CT23" s="101">
        <v>5918</v>
      </c>
      <c r="CX23" s="58">
        <f t="shared" si="53"/>
        <v>279.60711331679073</v>
      </c>
      <c r="CY23" s="58">
        <f t="shared" si="46"/>
        <v>333.2349077169016</v>
      </c>
      <c r="CZ23" s="58">
        <f t="shared" si="47"/>
        <v>393.10386473429952</v>
      </c>
      <c r="DA23" s="59">
        <f t="shared" si="23"/>
        <v>726.33877245120129</v>
      </c>
      <c r="DB23" s="75">
        <v>2418</v>
      </c>
      <c r="DC23" s="76">
        <v>5918</v>
      </c>
      <c r="DD23" s="101"/>
      <c r="DH23" s="58">
        <f t="shared" si="33"/>
        <v>312.73643365789854</v>
      </c>
      <c r="DI23" s="58">
        <f t="shared" si="34"/>
        <v>321.63043478260869</v>
      </c>
      <c r="DJ23" s="58">
        <f t="shared" si="41"/>
        <v>0</v>
      </c>
      <c r="DK23" s="59">
        <f t="shared" si="24"/>
        <v>634.36686844050723</v>
      </c>
      <c r="DM23" s="287" t="s">
        <v>60</v>
      </c>
      <c r="DN23" s="293"/>
      <c r="DO23" s="293"/>
      <c r="DP23" s="293"/>
      <c r="DQ23" s="293"/>
      <c r="DR23" s="293"/>
      <c r="DS23" s="288"/>
    </row>
    <row r="24" spans="1:124" ht="12.9" customHeight="1" x14ac:dyDescent="0.25">
      <c r="A24" s="51">
        <v>17</v>
      </c>
      <c r="B24" s="91" t="s">
        <v>65</v>
      </c>
      <c r="C24" s="53" t="s">
        <v>66</v>
      </c>
      <c r="D24" s="79">
        <v>5550</v>
      </c>
      <c r="E24" s="55">
        <v>4037</v>
      </c>
      <c r="F24" s="55">
        <v>2798</v>
      </c>
      <c r="G24" s="55">
        <v>2763</v>
      </c>
      <c r="H24" s="54"/>
      <c r="I24" s="51">
        <f t="shared" si="0"/>
        <v>334.10056657223794</v>
      </c>
      <c r="J24" s="51">
        <f t="shared" si="1"/>
        <v>388.19662851627135</v>
      </c>
      <c r="K24" s="51">
        <f t="shared" si="2"/>
        <v>353.13740178090569</v>
      </c>
      <c r="L24" s="51">
        <f t="shared" si="3"/>
        <v>342.33613594948508</v>
      </c>
      <c r="M24" s="51">
        <f t="shared" si="4"/>
        <v>359.71369028680516</v>
      </c>
      <c r="N24" s="51">
        <f t="shared" si="5"/>
        <v>367.18063410022273</v>
      </c>
      <c r="O24" s="58">
        <f>$DR$26</f>
        <v>4.2507530822531852</v>
      </c>
      <c r="P24" s="58">
        <f>$DR$28</f>
        <v>27.709584894944264</v>
      </c>
      <c r="Q24" s="58">
        <f>$DR$31+$DR$32</f>
        <v>34.998476347848339</v>
      </c>
      <c r="R24" s="58">
        <f t="shared" si="6"/>
        <v>388.19662851627135</v>
      </c>
      <c r="S24" s="58">
        <f t="shared" si="7"/>
        <v>367.18063410022273</v>
      </c>
      <c r="T24" s="58">
        <f t="shared" si="35"/>
        <v>0</v>
      </c>
      <c r="U24" s="59">
        <f t="shared" si="8"/>
        <v>787.3376005936916</v>
      </c>
      <c r="V24" s="80">
        <v>2798</v>
      </c>
      <c r="W24" s="55">
        <v>2763</v>
      </c>
      <c r="X24" s="54"/>
      <c r="Y24" s="54">
        <v>9973</v>
      </c>
      <c r="Z24" s="51">
        <f t="shared" si="9"/>
        <v>321.58561681569688</v>
      </c>
      <c r="AA24" s="51">
        <f t="shared" si="10"/>
        <v>337.73628016908322</v>
      </c>
      <c r="AB24" s="51">
        <f t="shared" si="11"/>
        <v>314.88407172225232</v>
      </c>
      <c r="AC24" s="58">
        <f>$DR$28*$AF$5/$AH$5</f>
        <v>19.519783167163204</v>
      </c>
      <c r="AD24" s="58">
        <f>($DR$31+$DR$32)*$AG$5/$AH$5</f>
        <v>28.635117011875916</v>
      </c>
      <c r="AE24" s="58">
        <f>$DR$34+$DR$35</f>
        <v>64.977936330872126</v>
      </c>
      <c r="AF24" s="58">
        <f t="shared" si="12"/>
        <v>337.73628016908322</v>
      </c>
      <c r="AG24" s="58">
        <f t="shared" si="36"/>
        <v>0</v>
      </c>
      <c r="AH24" s="58">
        <f t="shared" si="25"/>
        <v>470.66672387163209</v>
      </c>
      <c r="AI24" s="59">
        <f t="shared" si="13"/>
        <v>892.90072353875064</v>
      </c>
      <c r="AJ24" s="54"/>
      <c r="AK24" s="54">
        <v>9973</v>
      </c>
      <c r="AM24" s="58">
        <f>($DR$31+$DR$32)*$R$5/$T$5</f>
        <v>27.044277177882808</v>
      </c>
      <c r="AN24" s="58">
        <f>($DR$34+$DR$35)*$AG$5/$AH$5</f>
        <v>53.163766088895372</v>
      </c>
      <c r="AO24" s="81">
        <f>$DR$38+$DR$39</f>
        <v>17.929997478221029</v>
      </c>
      <c r="AP24" s="58">
        <f t="shared" si="37"/>
        <v>0</v>
      </c>
      <c r="AQ24" s="58">
        <f t="shared" si="26"/>
        <v>385.09095589497167</v>
      </c>
      <c r="AR24" s="58">
        <f t="shared" si="27"/>
        <v>0</v>
      </c>
      <c r="AS24" s="59">
        <f t="shared" si="14"/>
        <v>465.29899916174986</v>
      </c>
      <c r="AT24" s="9">
        <v>9973</v>
      </c>
      <c r="AU24" s="118"/>
      <c r="AV24" s="84"/>
      <c r="AW24" s="73">
        <f>($DR$34+$DR$35)*$AF$5/$AH$5</f>
        <v>45.773158733235917</v>
      </c>
      <c r="AX24" s="85">
        <f>$DR$38*$AQ$5/$AR$5+DR18*$AQ$5/$AR$5</f>
        <v>788.61874593597599</v>
      </c>
      <c r="AY24" s="81">
        <f>$DR$40</f>
        <v>50.156159068865207</v>
      </c>
      <c r="AZ24" s="58">
        <f t="shared" si="28"/>
        <v>363.69701390080661</v>
      </c>
      <c r="BA24" s="58">
        <f t="shared" si="29"/>
        <v>0</v>
      </c>
      <c r="BB24" s="58">
        <f t="shared" si="38"/>
        <v>0</v>
      </c>
      <c r="BC24" s="59">
        <f t="shared" si="15"/>
        <v>1198.0889185700184</v>
      </c>
      <c r="BD24" s="118"/>
      <c r="BE24" s="77"/>
      <c r="BF24" s="96"/>
      <c r="BG24" s="85">
        <f>$DR$38*$AP$5/$AR$5+$DR$39*$AP$5/$AR$5</f>
        <v>13.854998051352615</v>
      </c>
      <c r="BH24" s="81">
        <f>$DR$40*$BA$5/$BB$5</f>
        <v>41.03685741998062</v>
      </c>
      <c r="BI24" s="72">
        <f>$DR$44+$DR$45</f>
        <v>53.598507687729345</v>
      </c>
      <c r="BJ24" s="58">
        <f t="shared" si="30"/>
        <v>0</v>
      </c>
      <c r="BK24" s="58">
        <f t="shared" si="39"/>
        <v>0</v>
      </c>
      <c r="BL24" s="73">
        <f t="shared" si="31"/>
        <v>0</v>
      </c>
      <c r="BM24" s="59">
        <f t="shared" si="16"/>
        <v>94.635365107709973</v>
      </c>
      <c r="BN24" s="118"/>
      <c r="BO24" s="77"/>
      <c r="BP24" s="96"/>
      <c r="BQ24" s="81">
        <f>$DR$53</f>
        <v>25.5</v>
      </c>
      <c r="BR24" s="72">
        <f>$DR$55</f>
        <v>24.151499999999981</v>
      </c>
      <c r="BS24" s="81">
        <f>$DR$58</f>
        <v>30.107000000000006</v>
      </c>
      <c r="BT24" s="58">
        <f t="shared" si="40"/>
        <v>0</v>
      </c>
      <c r="BU24" s="58">
        <f t="shared" si="43"/>
        <v>0</v>
      </c>
      <c r="BV24" s="73">
        <f t="shared" si="48"/>
        <v>0</v>
      </c>
      <c r="BW24" s="59">
        <f t="shared" si="17"/>
        <v>55.607000000000014</v>
      </c>
      <c r="BX24" s="77"/>
      <c r="BY24" s="125"/>
      <c r="BZ24" s="75"/>
      <c r="CA24" s="72">
        <f>$DR$60</f>
        <v>22.809749999999983</v>
      </c>
      <c r="CB24" s="81">
        <f>$DR$63</f>
        <v>24.633000000000006</v>
      </c>
      <c r="CD24" s="58">
        <f t="shared" si="44"/>
        <v>0</v>
      </c>
      <c r="CE24" s="58">
        <f t="shared" si="49"/>
        <v>0</v>
      </c>
      <c r="CF24" s="58">
        <f t="shared" si="50"/>
        <v>0</v>
      </c>
      <c r="CG24" s="59">
        <f t="shared" si="19"/>
        <v>47.44274999999999</v>
      </c>
      <c r="CH24" s="125"/>
      <c r="CI24" s="75"/>
      <c r="CJ24" s="75"/>
      <c r="CK24" s="81">
        <f>$DR$66</f>
        <v>23.264500000000005</v>
      </c>
      <c r="CM24" s="78">
        <f>$DR$72</f>
        <v>27.769799999999996</v>
      </c>
      <c r="CN24" s="58">
        <f t="shared" si="51"/>
        <v>0</v>
      </c>
      <c r="CO24" s="58">
        <f t="shared" si="52"/>
        <v>0</v>
      </c>
      <c r="CP24" s="58">
        <f t="shared" si="45"/>
        <v>0</v>
      </c>
      <c r="CQ24" s="59">
        <f t="shared" si="21"/>
        <v>51.034300000000002</v>
      </c>
      <c r="CR24" s="125"/>
      <c r="CS24" s="75"/>
      <c r="CT24" s="75">
        <v>8073</v>
      </c>
      <c r="CV24" s="78">
        <f>$DR$82</f>
        <v>24.384857142857143</v>
      </c>
      <c r="CW24" s="78">
        <f>$DR$89</f>
        <v>24.722500000000025</v>
      </c>
      <c r="CX24" s="58">
        <f t="shared" si="53"/>
        <v>0</v>
      </c>
      <c r="CY24" s="58">
        <f t="shared" si="46"/>
        <v>0</v>
      </c>
      <c r="CZ24" s="58">
        <f t="shared" si="47"/>
        <v>536.25</v>
      </c>
      <c r="DA24" s="59">
        <f t="shared" si="23"/>
        <v>585.35735714285727</v>
      </c>
      <c r="DB24" s="125"/>
      <c r="DC24" s="75">
        <v>8073</v>
      </c>
      <c r="DD24" s="75"/>
      <c r="DE24" s="78">
        <f>$DR$94</f>
        <v>22.884857142857143</v>
      </c>
      <c r="DF24" s="78">
        <f>$DR$101</f>
        <v>20.22750000000002</v>
      </c>
      <c r="DG24" s="78"/>
      <c r="DH24" s="58">
        <f t="shared" si="33"/>
        <v>0</v>
      </c>
      <c r="DI24" s="58">
        <f t="shared" si="34"/>
        <v>438.75</v>
      </c>
      <c r="DJ24" s="58">
        <f t="shared" si="41"/>
        <v>0</v>
      </c>
      <c r="DK24" s="59">
        <f t="shared" si="24"/>
        <v>481.86235714285715</v>
      </c>
      <c r="DM24" s="98" t="s">
        <v>12</v>
      </c>
      <c r="DN24" s="98" t="s">
        <v>36</v>
      </c>
      <c r="DO24" s="98" t="s">
        <v>37</v>
      </c>
      <c r="DP24" s="4" t="s">
        <v>38</v>
      </c>
      <c r="DQ24" s="4" t="s">
        <v>39</v>
      </c>
      <c r="DR24" s="287" t="s">
        <v>62</v>
      </c>
      <c r="DS24" s="288"/>
    </row>
    <row r="25" spans="1:124" ht="12.9" customHeight="1" x14ac:dyDescent="0.25">
      <c r="A25" s="51">
        <v>18</v>
      </c>
      <c r="B25" s="91" t="s">
        <v>48</v>
      </c>
      <c r="C25" s="113" t="s">
        <v>31</v>
      </c>
      <c r="D25" s="54"/>
      <c r="E25" s="92"/>
      <c r="F25" s="54"/>
      <c r="G25" s="54"/>
      <c r="H25" s="54"/>
      <c r="I25" s="51">
        <f t="shared" si="0"/>
        <v>0</v>
      </c>
      <c r="J25" s="51">
        <f t="shared" si="1"/>
        <v>0</v>
      </c>
      <c r="K25" s="51">
        <f t="shared" si="2"/>
        <v>0</v>
      </c>
      <c r="L25" s="51">
        <f t="shared" si="3"/>
        <v>0</v>
      </c>
      <c r="M25" s="51">
        <f t="shared" si="4"/>
        <v>0</v>
      </c>
      <c r="N25" s="51">
        <f t="shared" si="5"/>
        <v>0</v>
      </c>
      <c r="O25" s="58"/>
      <c r="P25" s="58"/>
      <c r="Q25" s="58"/>
      <c r="R25" s="58">
        <f t="shared" si="6"/>
        <v>0</v>
      </c>
      <c r="S25" s="58">
        <f t="shared" si="7"/>
        <v>0</v>
      </c>
      <c r="T25" s="58">
        <f t="shared" si="35"/>
        <v>0</v>
      </c>
      <c r="U25" s="59">
        <f t="shared" si="8"/>
        <v>0</v>
      </c>
      <c r="V25" s="107"/>
      <c r="W25" s="54"/>
      <c r="X25" s="54"/>
      <c r="Y25" s="54"/>
      <c r="Z25" s="51">
        <f t="shared" si="9"/>
        <v>0</v>
      </c>
      <c r="AA25" s="51">
        <f t="shared" si="10"/>
        <v>0</v>
      </c>
      <c r="AB25" s="51">
        <f t="shared" si="11"/>
        <v>0</v>
      </c>
      <c r="AC25" s="58"/>
      <c r="AD25" s="58"/>
      <c r="AE25" s="58"/>
      <c r="AF25" s="58">
        <f t="shared" si="12"/>
        <v>0</v>
      </c>
      <c r="AG25" s="58">
        <f t="shared" si="36"/>
        <v>0</v>
      </c>
      <c r="AH25" s="58">
        <f t="shared" si="25"/>
        <v>0</v>
      </c>
      <c r="AI25" s="59">
        <f t="shared" si="13"/>
        <v>0</v>
      </c>
      <c r="AJ25" s="54"/>
      <c r="AK25" s="54"/>
      <c r="AM25" s="58"/>
      <c r="AN25" s="58"/>
      <c r="AO25" s="63"/>
      <c r="AP25" s="58">
        <f t="shared" si="37"/>
        <v>0</v>
      </c>
      <c r="AQ25" s="58">
        <f t="shared" si="26"/>
        <v>0</v>
      </c>
      <c r="AR25" s="58">
        <f t="shared" si="27"/>
        <v>0</v>
      </c>
      <c r="AS25" s="59">
        <f t="shared" si="14"/>
        <v>0</v>
      </c>
      <c r="AT25" s="9"/>
      <c r="AU25" s="118"/>
      <c r="AV25" s="84"/>
      <c r="AW25" s="84"/>
      <c r="AX25" s="84"/>
      <c r="AY25" s="77"/>
      <c r="AZ25" s="58">
        <f t="shared" si="28"/>
        <v>0</v>
      </c>
      <c r="BA25" s="58">
        <f t="shared" si="29"/>
        <v>0</v>
      </c>
      <c r="BB25" s="58">
        <f t="shared" si="38"/>
        <v>0</v>
      </c>
      <c r="BC25" s="59">
        <f t="shared" si="15"/>
        <v>0</v>
      </c>
      <c r="BD25" s="118"/>
      <c r="BE25" s="77"/>
      <c r="BF25" s="96"/>
      <c r="BG25" s="84"/>
      <c r="BH25" s="77"/>
      <c r="BJ25" s="58">
        <f t="shared" si="30"/>
        <v>0</v>
      </c>
      <c r="BK25" s="58">
        <f t="shared" si="39"/>
        <v>0</v>
      </c>
      <c r="BL25" s="89">
        <f>$DS$13</f>
        <v>428.18432261184364</v>
      </c>
      <c r="BM25" s="59">
        <f t="shared" si="16"/>
        <v>428.18432261184364</v>
      </c>
      <c r="BN25" s="77"/>
      <c r="BO25" s="97"/>
      <c r="BP25" s="96"/>
      <c r="BQ25" s="77"/>
      <c r="BS25" s="77"/>
      <c r="BT25" s="58">
        <f t="shared" si="40"/>
        <v>0</v>
      </c>
      <c r="BU25" s="93">
        <f>$DS$15</f>
        <v>399.46875</v>
      </c>
      <c r="BV25" s="73">
        <f t="shared" si="48"/>
        <v>0</v>
      </c>
      <c r="BW25" s="59">
        <f t="shared" si="17"/>
        <v>399.46875</v>
      </c>
      <c r="BX25" s="97"/>
      <c r="BY25" s="125"/>
      <c r="BZ25" s="75"/>
      <c r="CB25" s="77"/>
      <c r="CD25" s="93">
        <f>$DS$16</f>
        <v>377.27604166666669</v>
      </c>
      <c r="CE25" s="58">
        <f t="shared" si="49"/>
        <v>0</v>
      </c>
      <c r="CF25" s="58">
        <f t="shared" si="50"/>
        <v>0</v>
      </c>
      <c r="CG25" s="59">
        <f t="shared" si="19"/>
        <v>377.27604166666669</v>
      </c>
      <c r="CH25" s="125"/>
      <c r="CI25" s="75"/>
      <c r="CJ25" s="75"/>
      <c r="CK25" s="77"/>
      <c r="CN25" s="58">
        <f t="shared" si="51"/>
        <v>0</v>
      </c>
      <c r="CO25" s="58">
        <f t="shared" si="52"/>
        <v>0</v>
      </c>
      <c r="CP25" s="58">
        <f t="shared" si="45"/>
        <v>0</v>
      </c>
      <c r="CQ25" s="59">
        <f t="shared" si="21"/>
        <v>0</v>
      </c>
      <c r="CR25" s="125"/>
      <c r="CS25" s="75"/>
      <c r="CT25" s="75"/>
      <c r="CX25" s="58">
        <f t="shared" si="53"/>
        <v>0</v>
      </c>
      <c r="CY25" s="58">
        <f t="shared" si="46"/>
        <v>0</v>
      </c>
      <c r="CZ25" s="58">
        <f t="shared" si="47"/>
        <v>0</v>
      </c>
      <c r="DA25" s="59">
        <f t="shared" si="23"/>
        <v>0</v>
      </c>
      <c r="DB25" s="125"/>
      <c r="DC25" s="75"/>
      <c r="DD25" s="75">
        <v>5823</v>
      </c>
      <c r="DH25" s="58">
        <f t="shared" si="33"/>
        <v>0</v>
      </c>
      <c r="DI25" s="58">
        <f t="shared" si="34"/>
        <v>0</v>
      </c>
      <c r="DJ25" s="58">
        <f t="shared" si="41"/>
        <v>450.37969343270987</v>
      </c>
      <c r="DK25" s="59">
        <f t="shared" si="24"/>
        <v>450.37969343270987</v>
      </c>
      <c r="DM25" s="103" t="s">
        <v>64</v>
      </c>
      <c r="DN25" s="103" t="s">
        <v>44</v>
      </c>
      <c r="DO25" s="104">
        <v>2013</v>
      </c>
      <c r="DP25" s="105">
        <v>388.19662851627101</v>
      </c>
      <c r="DQ25" s="123">
        <v>891.25</v>
      </c>
      <c r="DR25" s="105">
        <f t="shared" ref="DR25:DR52" si="54">(DQ25-860)/1000*DP25</f>
        <v>12.131144641133469</v>
      </c>
      <c r="DS25" s="124"/>
    </row>
    <row r="26" spans="1:124" ht="12.9" customHeight="1" x14ac:dyDescent="0.25">
      <c r="A26" s="51">
        <v>19</v>
      </c>
      <c r="B26" s="91" t="s">
        <v>125</v>
      </c>
      <c r="C26" s="53" t="s">
        <v>31</v>
      </c>
      <c r="D26" s="54"/>
      <c r="E26" s="79">
        <v>2117</v>
      </c>
      <c r="F26" s="54"/>
      <c r="G26" s="54"/>
      <c r="H26" s="55">
        <v>5888</v>
      </c>
      <c r="I26" s="51">
        <f t="shared" si="0"/>
        <v>0</v>
      </c>
      <c r="J26" s="51">
        <f t="shared" si="1"/>
        <v>203.57004274682845</v>
      </c>
      <c r="K26" s="51">
        <f t="shared" si="2"/>
        <v>0</v>
      </c>
      <c r="L26" s="51">
        <f t="shared" si="3"/>
        <v>0</v>
      </c>
      <c r="M26" s="51">
        <f t="shared" si="4"/>
        <v>0</v>
      </c>
      <c r="N26" s="51">
        <f t="shared" si="5"/>
        <v>0</v>
      </c>
      <c r="O26" s="58"/>
      <c r="P26" s="58"/>
      <c r="Q26" s="58"/>
      <c r="R26" s="58">
        <f t="shared" si="6"/>
        <v>203.57004274682845</v>
      </c>
      <c r="S26" s="58">
        <f t="shared" si="7"/>
        <v>0</v>
      </c>
      <c r="T26" s="58">
        <f t="shared" si="35"/>
        <v>349.11599827511856</v>
      </c>
      <c r="U26" s="59">
        <f t="shared" si="8"/>
        <v>552.68604102194695</v>
      </c>
      <c r="V26" s="107"/>
      <c r="W26" s="54"/>
      <c r="X26" s="55">
        <v>5888</v>
      </c>
      <c r="Y26" s="55"/>
      <c r="Z26" s="51">
        <f t="shared" si="9"/>
        <v>0</v>
      </c>
      <c r="AA26" s="51">
        <f t="shared" si="10"/>
        <v>0</v>
      </c>
      <c r="AB26" s="51">
        <f t="shared" si="11"/>
        <v>0</v>
      </c>
      <c r="AC26" s="58"/>
      <c r="AD26" s="58"/>
      <c r="AE26" s="58"/>
      <c r="AF26" s="58">
        <f t="shared" si="12"/>
        <v>0</v>
      </c>
      <c r="AG26" s="58">
        <f t="shared" si="36"/>
        <v>285.64036222509702</v>
      </c>
      <c r="AH26" s="58">
        <f t="shared" si="25"/>
        <v>0</v>
      </c>
      <c r="AI26" s="59">
        <f t="shared" si="13"/>
        <v>285.64036222509702</v>
      </c>
      <c r="AJ26" s="55">
        <v>5888</v>
      </c>
      <c r="AK26" s="55"/>
      <c r="AM26" s="58"/>
      <c r="AN26" s="58"/>
      <c r="AO26" s="63"/>
      <c r="AP26" s="58">
        <f t="shared" si="37"/>
        <v>269.77145321259161</v>
      </c>
      <c r="AQ26" s="58">
        <f t="shared" si="26"/>
        <v>0</v>
      </c>
      <c r="AR26" s="58">
        <f t="shared" si="27"/>
        <v>0</v>
      </c>
      <c r="AS26" s="59">
        <f t="shared" si="14"/>
        <v>269.77145321259161</v>
      </c>
      <c r="AT26" s="82"/>
      <c r="AU26" s="118"/>
      <c r="AV26" s="84"/>
      <c r="AW26" s="84"/>
      <c r="AX26" s="84"/>
      <c r="AY26" s="77"/>
      <c r="AZ26" s="58">
        <f t="shared" si="28"/>
        <v>0</v>
      </c>
      <c r="BA26" s="58">
        <f t="shared" si="29"/>
        <v>0</v>
      </c>
      <c r="BB26" s="58">
        <f t="shared" si="38"/>
        <v>0</v>
      </c>
      <c r="BC26" s="59">
        <f t="shared" si="15"/>
        <v>0</v>
      </c>
      <c r="BD26" s="118"/>
      <c r="BE26" s="77"/>
      <c r="BF26" s="96"/>
      <c r="BG26" s="84"/>
      <c r="BH26" s="77"/>
      <c r="BJ26" s="58">
        <f t="shared" si="30"/>
        <v>0</v>
      </c>
      <c r="BK26" s="58">
        <f t="shared" si="39"/>
        <v>0</v>
      </c>
      <c r="BL26" s="73">
        <f t="shared" ref="BL26:BL57" si="55">BF26/BF$2*BF$5*BL$5</f>
        <v>0</v>
      </c>
      <c r="BM26" s="59">
        <f t="shared" si="16"/>
        <v>0</v>
      </c>
      <c r="BN26" s="63"/>
      <c r="BO26" s="77"/>
      <c r="BP26" s="96"/>
      <c r="BQ26" s="77"/>
      <c r="BS26" s="77"/>
      <c r="BT26" s="58">
        <f t="shared" si="40"/>
        <v>0</v>
      </c>
      <c r="BU26" s="58">
        <f t="shared" ref="BU26:BU57" si="56">BO26/BO$2*BO$5*BU$5</f>
        <v>0</v>
      </c>
      <c r="BV26" s="73">
        <f t="shared" si="48"/>
        <v>0</v>
      </c>
      <c r="BW26" s="59">
        <f t="shared" si="17"/>
        <v>0</v>
      </c>
      <c r="BX26" s="77"/>
      <c r="BY26" s="125"/>
      <c r="BZ26" s="75"/>
      <c r="CB26" s="77"/>
      <c r="CD26" s="58">
        <f t="shared" ref="CD26:CD57" si="57">BX26/BX$2*BX$5*CD$5</f>
        <v>0</v>
      </c>
      <c r="CE26" s="58">
        <f t="shared" si="49"/>
        <v>0</v>
      </c>
      <c r="CF26" s="58">
        <f t="shared" si="50"/>
        <v>0</v>
      </c>
      <c r="CG26" s="59">
        <f t="shared" si="19"/>
        <v>0</v>
      </c>
      <c r="CH26" s="125"/>
      <c r="CI26" s="75"/>
      <c r="CJ26" s="75"/>
      <c r="CK26" s="77"/>
      <c r="CN26" s="58">
        <f t="shared" si="51"/>
        <v>0</v>
      </c>
      <c r="CO26" s="58">
        <f t="shared" si="52"/>
        <v>0</v>
      </c>
      <c r="CP26" s="58">
        <f t="shared" si="45"/>
        <v>0</v>
      </c>
      <c r="CQ26" s="59">
        <f t="shared" si="21"/>
        <v>0</v>
      </c>
      <c r="CR26" s="125"/>
      <c r="CS26" s="75"/>
      <c r="CT26" s="75"/>
      <c r="CX26" s="58">
        <f t="shared" si="53"/>
        <v>0</v>
      </c>
      <c r="CY26" s="58">
        <f t="shared" si="46"/>
        <v>0</v>
      </c>
      <c r="CZ26" s="58">
        <f t="shared" si="47"/>
        <v>0</v>
      </c>
      <c r="DA26" s="59">
        <f t="shared" si="23"/>
        <v>0</v>
      </c>
      <c r="DB26" s="125"/>
      <c r="DC26" s="75"/>
      <c r="DD26" s="75">
        <v>5199</v>
      </c>
      <c r="DH26" s="58">
        <f t="shared" si="33"/>
        <v>0</v>
      </c>
      <c r="DI26" s="58">
        <f t="shared" si="34"/>
        <v>0</v>
      </c>
      <c r="DJ26" s="58">
        <f t="shared" si="41"/>
        <v>402.11643931936436</v>
      </c>
      <c r="DK26" s="59">
        <f t="shared" si="24"/>
        <v>402.11643931936436</v>
      </c>
      <c r="DM26" s="103" t="s">
        <v>67</v>
      </c>
      <c r="DN26" s="103" t="s">
        <v>44</v>
      </c>
      <c r="DO26" s="104">
        <v>2013</v>
      </c>
      <c r="DP26" s="105">
        <v>388.19662851627101</v>
      </c>
      <c r="DQ26" s="105">
        <v>870.95</v>
      </c>
      <c r="DR26" s="105">
        <f t="shared" si="54"/>
        <v>4.2507530822531852</v>
      </c>
      <c r="DS26" s="124"/>
    </row>
    <row r="27" spans="1:124" ht="12.9" customHeight="1" x14ac:dyDescent="0.25">
      <c r="A27" s="51">
        <v>20</v>
      </c>
      <c r="B27" s="52" t="s">
        <v>78</v>
      </c>
      <c r="C27" s="130" t="s">
        <v>31</v>
      </c>
      <c r="D27" s="54"/>
      <c r="E27" s="55">
        <v>2312</v>
      </c>
      <c r="F27" s="55">
        <v>1838</v>
      </c>
      <c r="G27" s="54"/>
      <c r="H27" s="55">
        <v>6199</v>
      </c>
      <c r="I27" s="51">
        <f t="shared" si="0"/>
        <v>0</v>
      </c>
      <c r="J27" s="51">
        <f t="shared" si="1"/>
        <v>222.3211803640375</v>
      </c>
      <c r="K27" s="51">
        <f t="shared" si="2"/>
        <v>0</v>
      </c>
      <c r="L27" s="51">
        <f t="shared" si="3"/>
        <v>224.87984913336442</v>
      </c>
      <c r="M27" s="51">
        <f t="shared" si="4"/>
        <v>0</v>
      </c>
      <c r="N27" s="51">
        <f t="shared" si="5"/>
        <v>0</v>
      </c>
      <c r="O27" s="58"/>
      <c r="P27" s="58"/>
      <c r="Q27" s="58"/>
      <c r="R27" s="58">
        <f t="shared" si="6"/>
        <v>222.3211803640375</v>
      </c>
      <c r="S27" s="58">
        <f t="shared" si="7"/>
        <v>224.87984913336442</v>
      </c>
      <c r="T27" s="58">
        <f t="shared" si="35"/>
        <v>367.55605864596811</v>
      </c>
      <c r="U27" s="59">
        <f t="shared" si="8"/>
        <v>592.43590777933264</v>
      </c>
      <c r="V27" s="80">
        <v>1838</v>
      </c>
      <c r="W27" s="54"/>
      <c r="X27" s="55">
        <v>6199</v>
      </c>
      <c r="Y27" s="55">
        <v>6758</v>
      </c>
      <c r="Z27" s="51">
        <f t="shared" si="9"/>
        <v>211.24887909480017</v>
      </c>
      <c r="AA27" s="51">
        <f t="shared" si="10"/>
        <v>0</v>
      </c>
      <c r="AB27" s="51">
        <f t="shared" si="11"/>
        <v>206.84664897265898</v>
      </c>
      <c r="AC27" s="58"/>
      <c r="AD27" s="58"/>
      <c r="AE27" s="58"/>
      <c r="AF27" s="58">
        <f t="shared" si="12"/>
        <v>206.84664897265898</v>
      </c>
      <c r="AG27" s="58">
        <f t="shared" si="36"/>
        <v>300.72768434670115</v>
      </c>
      <c r="AH27" s="58">
        <f t="shared" si="25"/>
        <v>318.93770379268921</v>
      </c>
      <c r="AI27" s="59">
        <f t="shared" si="13"/>
        <v>619.6653881393903</v>
      </c>
      <c r="AJ27" s="55">
        <v>6199</v>
      </c>
      <c r="AK27" s="55">
        <v>6758</v>
      </c>
      <c r="AL27" s="110">
        <v>5732</v>
      </c>
      <c r="AM27" s="58"/>
      <c r="AN27" s="58"/>
      <c r="AO27" s="63"/>
      <c r="AP27" s="58">
        <f t="shared" si="37"/>
        <v>284.02059077188443</v>
      </c>
      <c r="AQ27" s="58">
        <f t="shared" si="26"/>
        <v>260.94903037583663</v>
      </c>
      <c r="AR27" s="58">
        <f t="shared" si="27"/>
        <v>361.3709307657038</v>
      </c>
      <c r="AS27" s="59">
        <f t="shared" si="14"/>
        <v>645.39152153758823</v>
      </c>
      <c r="AT27" s="82">
        <v>6758</v>
      </c>
      <c r="AU27" s="111">
        <v>5732</v>
      </c>
      <c r="AV27" s="83">
        <v>8362</v>
      </c>
      <c r="AW27" s="84"/>
      <c r="AX27" s="84"/>
      <c r="AY27" s="77"/>
      <c r="AZ27" s="58">
        <f t="shared" si="28"/>
        <v>246.4518620216235</v>
      </c>
      <c r="BA27" s="58">
        <f t="shared" si="29"/>
        <v>295.66712517193946</v>
      </c>
      <c r="BB27" s="58">
        <f t="shared" si="38"/>
        <v>446.08147429679923</v>
      </c>
      <c r="BC27" s="59">
        <f t="shared" si="15"/>
        <v>741.74859946873869</v>
      </c>
      <c r="BD27" s="111">
        <v>5732</v>
      </c>
      <c r="BE27" s="86">
        <v>8362</v>
      </c>
      <c r="BF27" s="96"/>
      <c r="BG27" s="84"/>
      <c r="BH27" s="77"/>
      <c r="BJ27" s="58">
        <f t="shared" si="30"/>
        <v>279.24117377349842</v>
      </c>
      <c r="BK27" s="58">
        <f t="shared" si="39"/>
        <v>364.97575169738116</v>
      </c>
      <c r="BL27" s="73">
        <f t="shared" si="55"/>
        <v>0</v>
      </c>
      <c r="BM27" s="59">
        <f t="shared" si="16"/>
        <v>644.21692547087957</v>
      </c>
      <c r="BN27" s="83">
        <v>8362</v>
      </c>
      <c r="BO27" s="97"/>
      <c r="BP27">
        <v>5747</v>
      </c>
      <c r="BQ27" s="84"/>
      <c r="BR27" s="84"/>
      <c r="BS27" s="77"/>
      <c r="BT27" s="58">
        <f t="shared" si="40"/>
        <v>377.98872580302066</v>
      </c>
      <c r="BU27" s="58">
        <f t="shared" si="56"/>
        <v>0</v>
      </c>
      <c r="BV27" s="73">
        <f t="shared" si="48"/>
        <v>317.76917663617166</v>
      </c>
      <c r="BW27" s="59">
        <f t="shared" si="17"/>
        <v>695.75790243919232</v>
      </c>
      <c r="BX27" s="97"/>
      <c r="BY27" s="75">
        <v>5747</v>
      </c>
      <c r="BZ27" s="76">
        <v>1674</v>
      </c>
      <c r="CA27" s="84"/>
      <c r="CB27" s="77"/>
      <c r="CD27" s="58">
        <f t="shared" si="57"/>
        <v>0</v>
      </c>
      <c r="CE27" s="58">
        <f t="shared" si="49"/>
        <v>259.9929627023223</v>
      </c>
      <c r="CF27" s="58">
        <f t="shared" si="50"/>
        <v>152.30769230769232</v>
      </c>
      <c r="CG27" s="59">
        <f t="shared" si="19"/>
        <v>412.30065501001462</v>
      </c>
      <c r="CH27" s="75">
        <v>5747</v>
      </c>
      <c r="CI27" s="76">
        <v>1674</v>
      </c>
      <c r="CJ27" s="76">
        <v>1475</v>
      </c>
      <c r="CK27" s="77"/>
      <c r="CN27" s="58">
        <f t="shared" si="51"/>
        <v>245.54890921885993</v>
      </c>
      <c r="CO27" s="58">
        <f t="shared" si="52"/>
        <v>124.61538461538463</v>
      </c>
      <c r="CP27" s="58">
        <f t="shared" si="45"/>
        <v>231.49275783558593</v>
      </c>
      <c r="CQ27" s="59">
        <f t="shared" si="21"/>
        <v>477.04166705444584</v>
      </c>
      <c r="CR27" s="75">
        <v>1674</v>
      </c>
      <c r="CS27" s="76">
        <v>1475</v>
      </c>
      <c r="CT27" s="101">
        <v>3030</v>
      </c>
      <c r="CU27" s="84"/>
      <c r="CX27" s="58">
        <f t="shared" si="53"/>
        <v>117.69230769230769</v>
      </c>
      <c r="CY27" s="58">
        <f t="shared" si="46"/>
        <v>203.27604999273362</v>
      </c>
      <c r="CZ27" s="58">
        <f t="shared" si="47"/>
        <v>201.268115942029</v>
      </c>
      <c r="DA27" s="59">
        <f t="shared" si="23"/>
        <v>404.5441659347627</v>
      </c>
      <c r="DB27" s="75">
        <v>1475</v>
      </c>
      <c r="DC27" s="76">
        <v>3030</v>
      </c>
      <c r="DD27" s="101">
        <v>1516</v>
      </c>
      <c r="DH27" s="58">
        <f t="shared" si="33"/>
        <v>190.77181126774209</v>
      </c>
      <c r="DI27" s="58">
        <f t="shared" si="34"/>
        <v>164.67391304347828</v>
      </c>
      <c r="DJ27" s="58">
        <f t="shared" si="41"/>
        <v>117.25495710870482</v>
      </c>
      <c r="DK27" s="59">
        <f t="shared" si="24"/>
        <v>355.44572431122037</v>
      </c>
      <c r="DM27" s="105" t="s">
        <v>47</v>
      </c>
      <c r="DN27" s="105" t="s">
        <v>69</v>
      </c>
      <c r="DO27" s="104">
        <v>2013</v>
      </c>
      <c r="DP27" s="105">
        <v>388.19662851627101</v>
      </c>
      <c r="DQ27" s="105">
        <v>865.29</v>
      </c>
      <c r="DR27" s="105">
        <f t="shared" si="54"/>
        <v>2.0535601648510595</v>
      </c>
      <c r="DS27" s="124"/>
    </row>
    <row r="28" spans="1:124" ht="12.9" customHeight="1" x14ac:dyDescent="0.25">
      <c r="A28" s="51">
        <v>21</v>
      </c>
      <c r="B28" s="91" t="s">
        <v>63</v>
      </c>
      <c r="C28" s="130" t="s">
        <v>31</v>
      </c>
      <c r="D28" s="55">
        <v>5717</v>
      </c>
      <c r="E28" s="79">
        <v>2633</v>
      </c>
      <c r="F28" s="55">
        <v>2746</v>
      </c>
      <c r="G28" s="55">
        <v>1786</v>
      </c>
      <c r="H28" s="55">
        <v>7369</v>
      </c>
      <c r="I28" s="51">
        <f t="shared" si="0"/>
        <v>344.15368271954679</v>
      </c>
      <c r="J28" s="51">
        <f t="shared" si="1"/>
        <v>253.18843767236623</v>
      </c>
      <c r="K28" s="51">
        <f t="shared" si="2"/>
        <v>363.76333801467359</v>
      </c>
      <c r="L28" s="51">
        <f t="shared" si="3"/>
        <v>335.97392041361189</v>
      </c>
      <c r="M28" s="51">
        <f t="shared" si="4"/>
        <v>232.518512794873</v>
      </c>
      <c r="N28" s="51">
        <f t="shared" si="5"/>
        <v>237.34513662793989</v>
      </c>
      <c r="O28" s="58"/>
      <c r="P28" s="58"/>
      <c r="Q28" s="58"/>
      <c r="R28" s="58">
        <f t="shared" si="6"/>
        <v>363.76333801467359</v>
      </c>
      <c r="S28" s="58">
        <f t="shared" si="7"/>
        <v>335.97392041361189</v>
      </c>
      <c r="T28" s="58">
        <f t="shared" si="35"/>
        <v>436.92863303147908</v>
      </c>
      <c r="U28" s="59">
        <f t="shared" si="8"/>
        <v>800.69197104615273</v>
      </c>
      <c r="V28" s="80">
        <v>2746</v>
      </c>
      <c r="W28" s="55">
        <v>1786</v>
      </c>
      <c r="X28" s="55">
        <v>7369</v>
      </c>
      <c r="Y28" s="55">
        <v>8591</v>
      </c>
      <c r="Z28" s="51">
        <f t="shared" si="9"/>
        <v>315.60904352248167</v>
      </c>
      <c r="AA28" s="51">
        <f t="shared" si="10"/>
        <v>218.31234034816603</v>
      </c>
      <c r="AB28" s="51">
        <f t="shared" si="11"/>
        <v>309.03204465664942</v>
      </c>
      <c r="AC28" s="58"/>
      <c r="AD28" s="58"/>
      <c r="AE28" s="58"/>
      <c r="AF28" s="58">
        <f t="shared" si="12"/>
        <v>309.03204465664942</v>
      </c>
      <c r="AG28" s="58">
        <f t="shared" si="36"/>
        <v>357.48706338939201</v>
      </c>
      <c r="AH28" s="58">
        <f t="shared" si="25"/>
        <v>405.44448258108804</v>
      </c>
      <c r="AI28" s="59">
        <f t="shared" si="13"/>
        <v>762.93154597047999</v>
      </c>
      <c r="AJ28" s="55">
        <v>7369</v>
      </c>
      <c r="AK28" s="55">
        <v>8591</v>
      </c>
      <c r="AM28" s="58"/>
      <c r="AN28" s="58"/>
      <c r="AO28" s="63"/>
      <c r="AP28" s="58">
        <f t="shared" si="37"/>
        <v>337.62667097887021</v>
      </c>
      <c r="AQ28" s="58">
        <f t="shared" si="26"/>
        <v>331.72730392998113</v>
      </c>
      <c r="AR28" s="58">
        <f t="shared" si="27"/>
        <v>0</v>
      </c>
      <c r="AS28" s="59">
        <f t="shared" si="14"/>
        <v>669.35397490885134</v>
      </c>
      <c r="AT28" s="82">
        <v>8591</v>
      </c>
      <c r="AU28" s="118"/>
      <c r="AV28" s="83">
        <v>7756</v>
      </c>
      <c r="AW28" s="84"/>
      <c r="AX28" s="84"/>
      <c r="AY28" s="77"/>
      <c r="AZ28" s="58">
        <f t="shared" si="28"/>
        <v>313.29800926720441</v>
      </c>
      <c r="BA28" s="58">
        <f t="shared" si="29"/>
        <v>0</v>
      </c>
      <c r="BB28" s="58">
        <f t="shared" si="38"/>
        <v>413.75363724539278</v>
      </c>
      <c r="BC28" s="59">
        <f t="shared" si="15"/>
        <v>727.05164651259724</v>
      </c>
      <c r="BD28" s="118"/>
      <c r="BE28" s="86">
        <v>7756</v>
      </c>
      <c r="BF28" s="71">
        <v>7094</v>
      </c>
      <c r="BG28" s="84"/>
      <c r="BH28" s="77"/>
      <c r="BI28" s="72">
        <f>$DR$48</f>
        <v>0.74763937109411494</v>
      </c>
      <c r="BJ28" s="58">
        <f t="shared" si="30"/>
        <v>0</v>
      </c>
      <c r="BK28" s="58">
        <f t="shared" si="39"/>
        <v>338.52570320077592</v>
      </c>
      <c r="BL28" s="73">
        <f t="shared" si="55"/>
        <v>387.03501636742391</v>
      </c>
      <c r="BM28" s="59">
        <f t="shared" si="16"/>
        <v>726.30835893929395</v>
      </c>
      <c r="BN28" s="83">
        <v>7756</v>
      </c>
      <c r="BO28" s="87">
        <v>7094</v>
      </c>
      <c r="BP28">
        <v>8024</v>
      </c>
      <c r="BQ28" s="84"/>
      <c r="BR28" s="85"/>
      <c r="BS28" s="81"/>
      <c r="BT28" s="58">
        <f t="shared" si="40"/>
        <v>350.59561795362686</v>
      </c>
      <c r="BU28" s="58">
        <f t="shared" si="56"/>
        <v>361.07906345436038</v>
      </c>
      <c r="BV28" s="73">
        <f t="shared" si="48"/>
        <v>443.67145873127572</v>
      </c>
      <c r="BW28" s="59">
        <f t="shared" si="17"/>
        <v>804.75052218563599</v>
      </c>
      <c r="BX28" s="87">
        <v>7094</v>
      </c>
      <c r="BY28" s="75">
        <v>8024</v>
      </c>
      <c r="BZ28" s="76">
        <v>4858</v>
      </c>
      <c r="CA28" s="85"/>
      <c r="CB28" s="81"/>
      <c r="CD28" s="58">
        <f t="shared" si="57"/>
        <v>341.01911548467365</v>
      </c>
      <c r="CE28" s="58">
        <f t="shared" si="49"/>
        <v>363.00392078013471</v>
      </c>
      <c r="CF28" s="58">
        <f t="shared" si="50"/>
        <v>442.00165425971875</v>
      </c>
      <c r="CG28" s="59">
        <f t="shared" si="19"/>
        <v>805.00557503985351</v>
      </c>
      <c r="CH28" s="75">
        <v>8024</v>
      </c>
      <c r="CI28" s="76">
        <v>4858</v>
      </c>
      <c r="CJ28" s="76">
        <v>2554</v>
      </c>
      <c r="CK28" s="81"/>
      <c r="CN28" s="58">
        <f t="shared" si="51"/>
        <v>342.83703629234941</v>
      </c>
      <c r="CO28" s="58">
        <f t="shared" si="52"/>
        <v>361.63771712158808</v>
      </c>
      <c r="CP28" s="58">
        <f t="shared" si="45"/>
        <v>400.83559560141452</v>
      </c>
      <c r="CQ28" s="59">
        <f t="shared" si="21"/>
        <v>762.47331272300266</v>
      </c>
      <c r="CR28" s="75">
        <v>4858</v>
      </c>
      <c r="CS28" s="76">
        <v>2554</v>
      </c>
      <c r="CT28" s="76"/>
      <c r="CX28" s="58">
        <f t="shared" si="53"/>
        <v>341.5467328370554</v>
      </c>
      <c r="CY28" s="58">
        <f t="shared" si="46"/>
        <v>351.97764859758757</v>
      </c>
      <c r="CZ28" s="58">
        <f t="shared" si="47"/>
        <v>0</v>
      </c>
      <c r="DA28" s="59">
        <f t="shared" si="23"/>
        <v>693.52438143464292</v>
      </c>
      <c r="DB28" s="75">
        <v>2554</v>
      </c>
      <c r="DC28" s="76"/>
      <c r="DD28" s="76"/>
      <c r="DH28" s="58">
        <f t="shared" si="33"/>
        <v>330.32624134089036</v>
      </c>
      <c r="DI28" s="58">
        <f t="shared" si="34"/>
        <v>0</v>
      </c>
      <c r="DJ28" s="58">
        <f t="shared" si="41"/>
        <v>0</v>
      </c>
      <c r="DK28" s="59">
        <f t="shared" si="24"/>
        <v>330.32624134089036</v>
      </c>
      <c r="DM28" s="103" t="s">
        <v>67</v>
      </c>
      <c r="DN28" s="128" t="s">
        <v>71</v>
      </c>
      <c r="DO28" s="104">
        <v>2014</v>
      </c>
      <c r="DP28" s="105">
        <v>391.76565665126901</v>
      </c>
      <c r="DQ28" s="123">
        <v>930.73</v>
      </c>
      <c r="DR28" s="105">
        <f t="shared" si="54"/>
        <v>27.709584894944264</v>
      </c>
      <c r="DS28" s="124"/>
    </row>
    <row r="29" spans="1:124" ht="12.9" customHeight="1" thickBot="1" x14ac:dyDescent="0.3">
      <c r="A29" s="51">
        <v>22</v>
      </c>
      <c r="B29" s="91" t="s">
        <v>61</v>
      </c>
      <c r="C29" s="53" t="s">
        <v>31</v>
      </c>
      <c r="D29" s="55">
        <v>3677</v>
      </c>
      <c r="E29" s="55">
        <v>3208</v>
      </c>
      <c r="F29" s="55">
        <v>1684</v>
      </c>
      <c r="G29" s="54"/>
      <c r="H29" s="55">
        <v>7732</v>
      </c>
      <c r="I29" s="51">
        <f t="shared" si="0"/>
        <v>221.34915014164307</v>
      </c>
      <c r="J29" s="51">
        <f t="shared" si="1"/>
        <v>308.48025372311088</v>
      </c>
      <c r="K29" s="51">
        <f t="shared" si="2"/>
        <v>233.96148222493522</v>
      </c>
      <c r="L29" s="51">
        <f t="shared" si="3"/>
        <v>206.03790312327837</v>
      </c>
      <c r="M29" s="51">
        <f t="shared" si="4"/>
        <v>0</v>
      </c>
      <c r="N29" s="51">
        <f t="shared" si="5"/>
        <v>0</v>
      </c>
      <c r="O29" s="58"/>
      <c r="P29" s="58"/>
      <c r="Q29" s="58"/>
      <c r="R29" s="58">
        <f t="shared" si="6"/>
        <v>308.48025372311088</v>
      </c>
      <c r="S29" s="58">
        <f t="shared" si="7"/>
        <v>206.03790312327837</v>
      </c>
      <c r="T29" s="58">
        <f t="shared" si="35"/>
        <v>458.45191893057353</v>
      </c>
      <c r="U29" s="59">
        <f t="shared" si="8"/>
        <v>766.93217265368446</v>
      </c>
      <c r="V29" s="80">
        <v>1684</v>
      </c>
      <c r="W29" s="54"/>
      <c r="X29" s="55">
        <v>7732</v>
      </c>
      <c r="Y29" s="55">
        <v>8662</v>
      </c>
      <c r="Z29" s="51">
        <f t="shared" si="9"/>
        <v>193.54902741873966</v>
      </c>
      <c r="AA29" s="51">
        <f t="shared" si="10"/>
        <v>0</v>
      </c>
      <c r="AB29" s="51">
        <f t="shared" si="11"/>
        <v>189.51564573991169</v>
      </c>
      <c r="AC29" s="58"/>
      <c r="AD29" s="58"/>
      <c r="AE29" s="58"/>
      <c r="AF29" s="58">
        <f t="shared" si="12"/>
        <v>189.51564573991169</v>
      </c>
      <c r="AG29" s="58">
        <f t="shared" si="36"/>
        <v>375.09702457956013</v>
      </c>
      <c r="AH29" s="58">
        <f t="shared" si="25"/>
        <v>408.79526342886561</v>
      </c>
      <c r="AI29" s="59">
        <f t="shared" si="13"/>
        <v>783.89228800842579</v>
      </c>
      <c r="AJ29" s="55">
        <v>7732</v>
      </c>
      <c r="AK29" s="55">
        <v>8662</v>
      </c>
      <c r="AL29" s="110">
        <v>6280</v>
      </c>
      <c r="AM29" s="58"/>
      <c r="AN29" s="58"/>
      <c r="AO29" s="63"/>
      <c r="AP29" s="58">
        <f t="shared" si="37"/>
        <v>354.25830099180678</v>
      </c>
      <c r="AQ29" s="58">
        <f t="shared" si="26"/>
        <v>334.46885189634457</v>
      </c>
      <c r="AR29" s="58">
        <f t="shared" si="27"/>
        <v>395.91930307198533</v>
      </c>
      <c r="AS29" s="59">
        <f t="shared" si="14"/>
        <v>750.17760406379193</v>
      </c>
      <c r="AT29" s="82">
        <v>8662</v>
      </c>
      <c r="AU29" s="111">
        <v>6280</v>
      </c>
      <c r="AV29" s="83">
        <v>9158</v>
      </c>
      <c r="AW29" s="84"/>
      <c r="AX29" s="84"/>
      <c r="AY29" s="77"/>
      <c r="AZ29" s="58">
        <f t="shared" si="28"/>
        <v>315.88724901321433</v>
      </c>
      <c r="BA29" s="58">
        <f t="shared" si="29"/>
        <v>323.93397524071526</v>
      </c>
      <c r="BB29" s="58">
        <f t="shared" si="38"/>
        <v>488.54510184287102</v>
      </c>
      <c r="BC29" s="59">
        <f t="shared" si="15"/>
        <v>812.47907708358616</v>
      </c>
      <c r="BD29" s="111">
        <v>6280</v>
      </c>
      <c r="BE29" s="86">
        <v>9158</v>
      </c>
      <c r="BF29" s="71">
        <v>7097</v>
      </c>
      <c r="BG29" s="84"/>
      <c r="BH29" s="77"/>
      <c r="BJ29" s="58">
        <f t="shared" si="30"/>
        <v>305.9376432828978</v>
      </c>
      <c r="BK29" s="58">
        <f t="shared" si="39"/>
        <v>399.71871968962171</v>
      </c>
      <c r="BL29" s="73">
        <f t="shared" si="55"/>
        <v>387.19869060609068</v>
      </c>
      <c r="BM29" s="59">
        <f t="shared" si="16"/>
        <v>786.91741029571222</v>
      </c>
      <c r="BN29" s="83">
        <v>9158</v>
      </c>
      <c r="BO29" s="87">
        <v>7097</v>
      </c>
      <c r="BP29">
        <v>2598</v>
      </c>
      <c r="BQ29" s="77"/>
      <c r="BS29" s="77"/>
      <c r="BT29" s="58">
        <f t="shared" si="40"/>
        <v>413.97043182301638</v>
      </c>
      <c r="BU29" s="58">
        <f t="shared" si="56"/>
        <v>361.23176111299625</v>
      </c>
      <c r="BV29" s="89">
        <f>$DS$112</f>
        <v>419.43021151453428</v>
      </c>
      <c r="BW29" s="59">
        <f t="shared" si="17"/>
        <v>833.40064333755049</v>
      </c>
      <c r="BX29" s="87">
        <v>7097</v>
      </c>
      <c r="BY29" s="75">
        <v>2598</v>
      </c>
      <c r="BZ29" s="75">
        <v>5383</v>
      </c>
      <c r="CB29" s="77"/>
      <c r="CD29" s="58">
        <f t="shared" si="57"/>
        <v>341.16332994005205</v>
      </c>
      <c r="CE29" s="93">
        <f>$DS$114</f>
        <v>343.17017305734623</v>
      </c>
      <c r="CF29" s="58">
        <f t="shared" ref="CF29:CF60" si="58">BZ29/BZ$2*BZ$5*CF$5</f>
        <v>489.7684036393714</v>
      </c>
      <c r="CG29" s="59">
        <f t="shared" si="19"/>
        <v>832.93857669671752</v>
      </c>
      <c r="CH29" s="75">
        <v>2598</v>
      </c>
      <c r="CI29" s="75">
        <v>5383</v>
      </c>
      <c r="CJ29" s="75">
        <v>2355</v>
      </c>
      <c r="CK29" s="77"/>
      <c r="CN29" s="93">
        <f>$DS$116</f>
        <v>324.10516344304921</v>
      </c>
      <c r="CO29" s="58">
        <f t="shared" ref="CO29:CO60" si="59">CI29/CI$2*CI$5*CO$5</f>
        <v>400.71960297766748</v>
      </c>
      <c r="CP29" s="58">
        <f t="shared" si="45"/>
        <v>369.60369132393544</v>
      </c>
      <c r="CQ29" s="59">
        <f t="shared" si="21"/>
        <v>770.32329430160303</v>
      </c>
      <c r="CR29" s="75">
        <v>5383</v>
      </c>
      <c r="CS29" s="75">
        <v>2355</v>
      </c>
      <c r="CT29" s="75"/>
      <c r="CX29" s="58">
        <f t="shared" si="53"/>
        <v>378.45740281224153</v>
      </c>
      <c r="CY29" s="58">
        <f t="shared" si="46"/>
        <v>324.55260863246616</v>
      </c>
      <c r="CZ29" s="58">
        <f t="shared" si="47"/>
        <v>0</v>
      </c>
      <c r="DA29" s="59">
        <f t="shared" si="23"/>
        <v>703.01001144470774</v>
      </c>
      <c r="DB29" s="75">
        <v>2355</v>
      </c>
      <c r="DC29" s="75"/>
      <c r="DD29" s="75"/>
      <c r="DH29" s="58">
        <f t="shared" si="33"/>
        <v>304.58821392239497</v>
      </c>
      <c r="DI29" s="58">
        <f t="shared" si="34"/>
        <v>0</v>
      </c>
      <c r="DJ29" s="58">
        <f t="shared" si="41"/>
        <v>0</v>
      </c>
      <c r="DK29" s="59">
        <f t="shared" si="24"/>
        <v>304.58821392239497</v>
      </c>
      <c r="DM29" s="105" t="s">
        <v>73</v>
      </c>
      <c r="DN29" s="103" t="s">
        <v>44</v>
      </c>
      <c r="DO29" s="104">
        <v>2014</v>
      </c>
      <c r="DP29" s="105">
        <f>MAX(S8:S50)</f>
        <v>391.76565665126918</v>
      </c>
      <c r="DQ29" s="105">
        <v>930.85</v>
      </c>
      <c r="DR29" s="105">
        <f t="shared" si="54"/>
        <v>27.75659677374243</v>
      </c>
      <c r="DS29" s="124"/>
    </row>
    <row r="30" spans="1:124" ht="12.9" customHeight="1" thickBot="1" x14ac:dyDescent="0.3">
      <c r="A30" s="51">
        <v>23</v>
      </c>
      <c r="B30" s="131" t="s">
        <v>93</v>
      </c>
      <c r="C30" s="20" t="s">
        <v>241</v>
      </c>
      <c r="D30" s="131"/>
      <c r="E30" s="51"/>
      <c r="F30" s="131"/>
      <c r="G30" s="51"/>
      <c r="H30" s="131"/>
      <c r="I30" s="51">
        <f t="shared" si="0"/>
        <v>0</v>
      </c>
      <c r="J30" s="51">
        <f t="shared" si="1"/>
        <v>0</v>
      </c>
      <c r="K30" s="51">
        <f t="shared" si="2"/>
        <v>0</v>
      </c>
      <c r="L30" s="51">
        <f t="shared" si="3"/>
        <v>0</v>
      </c>
      <c r="M30" s="51">
        <f t="shared" si="4"/>
        <v>0</v>
      </c>
      <c r="N30" s="51">
        <f t="shared" si="5"/>
        <v>0</v>
      </c>
      <c r="O30" s="58"/>
      <c r="P30" s="58"/>
      <c r="Q30" s="58"/>
      <c r="R30" s="58">
        <f t="shared" si="6"/>
        <v>0</v>
      </c>
      <c r="S30" s="58">
        <f t="shared" si="7"/>
        <v>0</v>
      </c>
      <c r="T30" s="58">
        <f t="shared" si="35"/>
        <v>0</v>
      </c>
      <c r="U30" s="59">
        <f t="shared" si="8"/>
        <v>0</v>
      </c>
      <c r="V30" s="138"/>
      <c r="W30" s="51"/>
      <c r="X30" s="131"/>
      <c r="Y30" s="131"/>
      <c r="Z30" s="51">
        <f t="shared" si="9"/>
        <v>0</v>
      </c>
      <c r="AA30" s="51">
        <f t="shared" si="10"/>
        <v>0</v>
      </c>
      <c r="AB30" s="51">
        <f t="shared" si="11"/>
        <v>0</v>
      </c>
      <c r="AC30" s="58"/>
      <c r="AD30" s="58"/>
      <c r="AE30" s="58"/>
      <c r="AF30" s="58">
        <f t="shared" si="12"/>
        <v>0</v>
      </c>
      <c r="AG30" s="58">
        <f t="shared" si="36"/>
        <v>0</v>
      </c>
      <c r="AH30" s="58">
        <f t="shared" si="25"/>
        <v>0</v>
      </c>
      <c r="AI30" s="59">
        <f t="shared" si="13"/>
        <v>0</v>
      </c>
      <c r="AJ30" s="131"/>
      <c r="AK30" s="131"/>
      <c r="AL30" s="94"/>
      <c r="AM30" s="58"/>
      <c r="AN30" s="58"/>
      <c r="AO30" s="63"/>
      <c r="AP30" s="58">
        <f t="shared" si="37"/>
        <v>0</v>
      </c>
      <c r="AQ30" s="58">
        <f t="shared" si="26"/>
        <v>0</v>
      </c>
      <c r="AR30" s="58">
        <f t="shared" si="27"/>
        <v>0</v>
      </c>
      <c r="AS30" s="59">
        <f t="shared" si="14"/>
        <v>0</v>
      </c>
      <c r="AT30" s="139"/>
      <c r="AU30" s="233"/>
      <c r="AV30" s="84"/>
      <c r="AW30" s="77"/>
      <c r="AX30" s="77"/>
      <c r="AY30" s="77"/>
      <c r="AZ30" s="58">
        <f t="shared" si="28"/>
        <v>0</v>
      </c>
      <c r="BA30" s="58">
        <f t="shared" si="29"/>
        <v>0</v>
      </c>
      <c r="BB30" s="58">
        <f t="shared" si="38"/>
        <v>0</v>
      </c>
      <c r="BC30" s="59">
        <f t="shared" si="15"/>
        <v>0</v>
      </c>
      <c r="BD30" s="233"/>
      <c r="BE30" s="77"/>
      <c r="BF30" s="96"/>
      <c r="BG30" s="77"/>
      <c r="BH30" s="77"/>
      <c r="BJ30" s="58">
        <f t="shared" si="30"/>
        <v>0</v>
      </c>
      <c r="BK30" s="58">
        <f t="shared" si="39"/>
        <v>0</v>
      </c>
      <c r="BL30" s="73">
        <f t="shared" si="55"/>
        <v>0</v>
      </c>
      <c r="BM30" s="59">
        <f t="shared" si="16"/>
        <v>0</v>
      </c>
      <c r="BN30" s="77"/>
      <c r="BO30" s="77"/>
      <c r="BP30" s="96"/>
      <c r="BQ30" s="77"/>
      <c r="BS30" s="77"/>
      <c r="BT30" s="58">
        <f t="shared" si="40"/>
        <v>0</v>
      </c>
      <c r="BU30" s="58">
        <f t="shared" si="56"/>
        <v>0</v>
      </c>
      <c r="BV30" s="73">
        <f t="shared" ref="BV30:BV61" si="60">BP30/BP$2*BP$5*BV$5</f>
        <v>0</v>
      </c>
      <c r="BW30" s="59">
        <f t="shared" si="17"/>
        <v>0</v>
      </c>
      <c r="BX30" s="77"/>
      <c r="BY30" s="125"/>
      <c r="BZ30" s="75"/>
      <c r="CB30" s="77"/>
      <c r="CD30" s="58">
        <f t="shared" si="57"/>
        <v>0</v>
      </c>
      <c r="CE30" s="58">
        <f t="shared" ref="CE30:CE61" si="61">BY30/BY$2*BY$5*CE$5</f>
        <v>0</v>
      </c>
      <c r="CF30" s="58">
        <f t="shared" si="58"/>
        <v>0</v>
      </c>
      <c r="CG30" s="59">
        <f t="shared" si="19"/>
        <v>0</v>
      </c>
      <c r="CH30" s="125"/>
      <c r="CI30" s="75"/>
      <c r="CJ30" s="75"/>
      <c r="CK30" s="77"/>
      <c r="CN30" s="58">
        <f t="shared" ref="CN30:CN61" si="62">CH30/CH$2*CH$5*CN$5</f>
        <v>0</v>
      </c>
      <c r="CO30" s="58">
        <f t="shared" si="59"/>
        <v>0</v>
      </c>
      <c r="CP30" s="58">
        <f t="shared" si="45"/>
        <v>0</v>
      </c>
      <c r="CQ30" s="59">
        <f t="shared" si="21"/>
        <v>0</v>
      </c>
      <c r="CR30" s="125"/>
      <c r="CS30" s="75"/>
      <c r="CT30" s="75">
        <v>2634</v>
      </c>
      <c r="CX30" s="58">
        <f t="shared" si="53"/>
        <v>0</v>
      </c>
      <c r="CY30" s="58">
        <f t="shared" si="46"/>
        <v>0</v>
      </c>
      <c r="CZ30" s="58">
        <f t="shared" si="47"/>
        <v>174.96376811594203</v>
      </c>
      <c r="DA30" s="59">
        <f t="shared" si="23"/>
        <v>174.96376811594203</v>
      </c>
      <c r="DB30" s="125"/>
      <c r="DC30" s="75">
        <v>2634</v>
      </c>
      <c r="DD30" s="75">
        <v>1785</v>
      </c>
      <c r="DH30" s="58">
        <f t="shared" si="33"/>
        <v>0</v>
      </c>
      <c r="DI30" s="58">
        <f t="shared" si="34"/>
        <v>143.1521739130435</v>
      </c>
      <c r="DJ30" s="58">
        <f t="shared" si="41"/>
        <v>138.06075094923358</v>
      </c>
      <c r="DK30" s="59">
        <f t="shared" si="24"/>
        <v>281.21292486227708</v>
      </c>
      <c r="DM30" s="105" t="s">
        <v>70</v>
      </c>
      <c r="DN30" s="103" t="s">
        <v>44</v>
      </c>
      <c r="DO30" s="104">
        <v>2014</v>
      </c>
      <c r="DP30" s="105">
        <v>391.76565665126901</v>
      </c>
      <c r="DQ30" s="105">
        <v>960</v>
      </c>
      <c r="DR30" s="105">
        <f t="shared" si="54"/>
        <v>39.176565665126901</v>
      </c>
      <c r="DS30" s="124"/>
    </row>
    <row r="31" spans="1:124" ht="12.9" customHeight="1" x14ac:dyDescent="0.25">
      <c r="A31" s="51">
        <v>24</v>
      </c>
      <c r="B31" s="131" t="s">
        <v>82</v>
      </c>
      <c r="C31" s="51" t="s">
        <v>242</v>
      </c>
      <c r="D31" s="51"/>
      <c r="E31" s="51"/>
      <c r="F31" s="51"/>
      <c r="G31" s="131"/>
      <c r="H31" s="51"/>
      <c r="I31" s="51">
        <f t="shared" si="0"/>
        <v>0</v>
      </c>
      <c r="J31" s="51">
        <f t="shared" si="1"/>
        <v>0</v>
      </c>
      <c r="K31" s="51">
        <f t="shared" si="2"/>
        <v>0</v>
      </c>
      <c r="L31" s="51">
        <f t="shared" si="3"/>
        <v>0</v>
      </c>
      <c r="M31" s="51">
        <f t="shared" si="4"/>
        <v>0</v>
      </c>
      <c r="N31" s="51">
        <f t="shared" si="5"/>
        <v>0</v>
      </c>
      <c r="O31" s="58"/>
      <c r="P31" s="58"/>
      <c r="Q31" s="58"/>
      <c r="R31" s="58">
        <f t="shared" si="6"/>
        <v>0</v>
      </c>
      <c r="S31" s="58">
        <f t="shared" si="7"/>
        <v>0</v>
      </c>
      <c r="T31" s="58">
        <f t="shared" si="35"/>
        <v>0</v>
      </c>
      <c r="U31" s="59">
        <f t="shared" si="8"/>
        <v>0</v>
      </c>
      <c r="V31" s="129"/>
      <c r="W31" s="131"/>
      <c r="X31" s="51"/>
      <c r="Y31" s="51"/>
      <c r="Z31" s="51">
        <f t="shared" si="9"/>
        <v>0</v>
      </c>
      <c r="AA31" s="51">
        <f t="shared" si="10"/>
        <v>0</v>
      </c>
      <c r="AB31" s="51">
        <f t="shared" si="11"/>
        <v>0</v>
      </c>
      <c r="AC31" s="58"/>
      <c r="AD31" s="58"/>
      <c r="AE31" s="58"/>
      <c r="AF31" s="58">
        <f t="shared" si="12"/>
        <v>0</v>
      </c>
      <c r="AG31" s="58">
        <f t="shared" si="36"/>
        <v>0</v>
      </c>
      <c r="AH31" s="58">
        <f t="shared" si="25"/>
        <v>0</v>
      </c>
      <c r="AI31" s="59">
        <f t="shared" si="13"/>
        <v>0</v>
      </c>
      <c r="AJ31" s="51"/>
      <c r="AK31" s="51"/>
      <c r="AL31" s="94"/>
      <c r="AM31" s="58"/>
      <c r="AN31" s="58"/>
      <c r="AO31" s="63"/>
      <c r="AP31" s="58">
        <f t="shared" si="37"/>
        <v>0</v>
      </c>
      <c r="AQ31" s="58">
        <f t="shared" si="26"/>
        <v>0</v>
      </c>
      <c r="AR31" s="58">
        <f t="shared" si="27"/>
        <v>0</v>
      </c>
      <c r="AS31" s="59">
        <f t="shared" si="14"/>
        <v>0</v>
      </c>
      <c r="AU31" s="233"/>
      <c r="AV31" s="84"/>
      <c r="AW31" s="84"/>
      <c r="AX31" s="84"/>
      <c r="AY31" s="77"/>
      <c r="AZ31" s="58">
        <f t="shared" si="28"/>
        <v>0</v>
      </c>
      <c r="BA31" s="58">
        <f t="shared" si="29"/>
        <v>0</v>
      </c>
      <c r="BB31" s="58">
        <f t="shared" si="38"/>
        <v>0</v>
      </c>
      <c r="BC31" s="59">
        <f t="shared" si="15"/>
        <v>0</v>
      </c>
      <c r="BD31" s="233"/>
      <c r="BE31" s="77"/>
      <c r="BF31" s="96"/>
      <c r="BG31" s="84"/>
      <c r="BH31" s="77"/>
      <c r="BJ31" s="58">
        <f t="shared" si="30"/>
        <v>0</v>
      </c>
      <c r="BK31" s="58">
        <f t="shared" si="39"/>
        <v>0</v>
      </c>
      <c r="BL31" s="73">
        <f t="shared" si="55"/>
        <v>0</v>
      </c>
      <c r="BM31" s="59">
        <f t="shared" si="16"/>
        <v>0</v>
      </c>
      <c r="BN31" s="233"/>
      <c r="BO31" s="77"/>
      <c r="BP31" s="96"/>
      <c r="BQ31" s="84"/>
      <c r="BR31" s="84"/>
      <c r="BS31" s="77"/>
      <c r="BT31" s="58">
        <f t="shared" si="40"/>
        <v>0</v>
      </c>
      <c r="BU31" s="58">
        <f t="shared" si="56"/>
        <v>0</v>
      </c>
      <c r="BV31" s="73">
        <f t="shared" si="60"/>
        <v>0</v>
      </c>
      <c r="BW31" s="59">
        <f t="shared" si="17"/>
        <v>0</v>
      </c>
      <c r="BX31" s="77"/>
      <c r="BY31" s="125"/>
      <c r="BZ31" s="75"/>
      <c r="CA31" s="84"/>
      <c r="CB31" s="77"/>
      <c r="CD31" s="58">
        <f t="shared" si="57"/>
        <v>0</v>
      </c>
      <c r="CE31" s="58">
        <f t="shared" si="61"/>
        <v>0</v>
      </c>
      <c r="CF31" s="58">
        <f t="shared" si="58"/>
        <v>0</v>
      </c>
      <c r="CG31" s="59">
        <f t="shared" si="19"/>
        <v>0</v>
      </c>
      <c r="CH31" s="125"/>
      <c r="CI31" s="75"/>
      <c r="CJ31" s="75"/>
      <c r="CK31" s="77"/>
      <c r="CN31" s="58">
        <f t="shared" si="62"/>
        <v>0</v>
      </c>
      <c r="CO31" s="58">
        <f t="shared" si="59"/>
        <v>0</v>
      </c>
      <c r="CP31" s="58">
        <f t="shared" si="45"/>
        <v>0</v>
      </c>
      <c r="CQ31" s="59">
        <f t="shared" si="21"/>
        <v>0</v>
      </c>
      <c r="CR31" s="125"/>
      <c r="CS31" s="75"/>
      <c r="CT31" s="75">
        <v>4854</v>
      </c>
      <c r="CX31" s="58">
        <f t="shared" si="53"/>
        <v>0</v>
      </c>
      <c r="CY31" s="58">
        <f t="shared" si="46"/>
        <v>0</v>
      </c>
      <c r="CZ31" s="58">
        <f t="shared" si="47"/>
        <v>322.42753623188406</v>
      </c>
      <c r="DA31" s="59">
        <f t="shared" si="23"/>
        <v>322.42753623188406</v>
      </c>
      <c r="DB31" s="125"/>
      <c r="DC31" s="75">
        <v>4854</v>
      </c>
      <c r="DD31" s="75"/>
      <c r="DH31" s="58">
        <f t="shared" si="33"/>
        <v>0</v>
      </c>
      <c r="DI31" s="58">
        <f t="shared" si="34"/>
        <v>263.80434782608694</v>
      </c>
      <c r="DJ31" s="58">
        <f t="shared" si="41"/>
        <v>0</v>
      </c>
      <c r="DK31" s="59">
        <f t="shared" si="24"/>
        <v>263.80434782608694</v>
      </c>
      <c r="DM31" s="132" t="s">
        <v>67</v>
      </c>
      <c r="DN31" s="132" t="s">
        <v>77</v>
      </c>
      <c r="DO31" s="104">
        <v>2015</v>
      </c>
      <c r="DP31" s="105">
        <v>502.80293229840498</v>
      </c>
      <c r="DQ31" s="105">
        <v>910.74</v>
      </c>
      <c r="DR31" s="105">
        <f t="shared" si="54"/>
        <v>25.512220784821071</v>
      </c>
      <c r="DS31" s="133"/>
    </row>
    <row r="32" spans="1:124" ht="12.9" customHeight="1" x14ac:dyDescent="0.25">
      <c r="A32" s="51">
        <v>25</v>
      </c>
      <c r="B32" s="52" t="s">
        <v>84</v>
      </c>
      <c r="C32" s="130" t="s">
        <v>33</v>
      </c>
      <c r="D32" s="54"/>
      <c r="E32" s="54"/>
      <c r="F32" s="54"/>
      <c r="G32" s="55">
        <v>2509</v>
      </c>
      <c r="H32" s="55">
        <v>6115</v>
      </c>
      <c r="I32" s="51">
        <f t="shared" si="0"/>
        <v>0</v>
      </c>
      <c r="J32" s="51">
        <f t="shared" si="1"/>
        <v>0</v>
      </c>
      <c r="K32" s="51">
        <f t="shared" si="2"/>
        <v>0</v>
      </c>
      <c r="L32" s="51">
        <f t="shared" si="3"/>
        <v>0</v>
      </c>
      <c r="M32" s="51">
        <f t="shared" si="4"/>
        <v>326.64554792963958</v>
      </c>
      <c r="N32" s="51">
        <f t="shared" si="5"/>
        <v>333.42606259770497</v>
      </c>
      <c r="O32" s="58"/>
      <c r="P32" s="58"/>
      <c r="Q32" s="58"/>
      <c r="R32" s="58">
        <f t="shared" si="6"/>
        <v>0</v>
      </c>
      <c r="S32" s="58">
        <f t="shared" si="7"/>
        <v>333.42606259770497</v>
      </c>
      <c r="T32" s="58">
        <f t="shared" si="35"/>
        <v>362.5754635618801</v>
      </c>
      <c r="U32" s="59">
        <f t="shared" si="8"/>
        <v>696.00152615958507</v>
      </c>
      <c r="V32" s="107"/>
      <c r="W32" s="55">
        <v>2509</v>
      </c>
      <c r="X32" s="55">
        <v>6115</v>
      </c>
      <c r="Y32" s="55">
        <v>6113</v>
      </c>
      <c r="Z32" s="51">
        <f t="shared" si="9"/>
        <v>0</v>
      </c>
      <c r="AA32" s="51">
        <f t="shared" si="10"/>
        <v>306.68850052270352</v>
      </c>
      <c r="AB32" s="51">
        <f t="shared" si="11"/>
        <v>0</v>
      </c>
      <c r="AC32" s="58"/>
      <c r="AD32" s="58"/>
      <c r="AE32" s="58"/>
      <c r="AF32" s="58">
        <f t="shared" si="12"/>
        <v>306.68850052270352</v>
      </c>
      <c r="AG32" s="58">
        <f t="shared" si="36"/>
        <v>296.65265200517462</v>
      </c>
      <c r="AH32" s="58">
        <f t="shared" si="25"/>
        <v>288.49751158400551</v>
      </c>
      <c r="AI32" s="59">
        <f t="shared" si="13"/>
        <v>603.34115252787819</v>
      </c>
      <c r="AJ32" s="55">
        <v>6115</v>
      </c>
      <c r="AK32" s="55">
        <v>6113</v>
      </c>
      <c r="AM32" s="58"/>
      <c r="AN32" s="58"/>
      <c r="AO32" s="63"/>
      <c r="AP32" s="58">
        <f t="shared" si="37"/>
        <v>280.17194911599825</v>
      </c>
      <c r="AQ32" s="58">
        <f t="shared" si="26"/>
        <v>236.04341856873177</v>
      </c>
      <c r="AR32" s="58">
        <f t="shared" si="27"/>
        <v>0</v>
      </c>
      <c r="AS32" s="59">
        <f t="shared" si="14"/>
        <v>516.21536768473004</v>
      </c>
      <c r="AT32" s="82">
        <v>6113</v>
      </c>
      <c r="AU32" s="118"/>
      <c r="AV32" s="84"/>
      <c r="AW32" s="84"/>
      <c r="AX32" s="84"/>
      <c r="AY32" s="77"/>
      <c r="AZ32" s="58">
        <f t="shared" si="28"/>
        <v>222.92989531491335</v>
      </c>
      <c r="BA32" s="58">
        <f t="shared" si="29"/>
        <v>0</v>
      </c>
      <c r="BB32" s="58">
        <f t="shared" si="38"/>
        <v>0</v>
      </c>
      <c r="BC32" s="59">
        <f t="shared" si="15"/>
        <v>222.92989531491335</v>
      </c>
      <c r="BD32" s="118"/>
      <c r="BE32" s="77"/>
      <c r="BF32" s="96"/>
      <c r="BG32" s="84"/>
      <c r="BH32" s="77"/>
      <c r="BJ32" s="58">
        <f t="shared" si="30"/>
        <v>0</v>
      </c>
      <c r="BK32" s="58">
        <f t="shared" si="39"/>
        <v>0</v>
      </c>
      <c r="BL32" s="73">
        <f t="shared" si="55"/>
        <v>0</v>
      </c>
      <c r="BM32" s="59">
        <f t="shared" si="16"/>
        <v>0</v>
      </c>
      <c r="BN32" s="118"/>
      <c r="BO32" s="77"/>
      <c r="BP32">
        <v>4609</v>
      </c>
      <c r="BQ32" s="84"/>
      <c r="BR32" s="84"/>
      <c r="BS32" s="77"/>
      <c r="BT32" s="58">
        <f t="shared" si="40"/>
        <v>0</v>
      </c>
      <c r="BU32" s="58">
        <f t="shared" si="56"/>
        <v>0</v>
      </c>
      <c r="BV32" s="73">
        <f t="shared" si="60"/>
        <v>254.84568211521062</v>
      </c>
      <c r="BW32" s="59">
        <f t="shared" si="17"/>
        <v>254.84568211521062</v>
      </c>
      <c r="BX32" s="77"/>
      <c r="BY32" s="75">
        <v>4609</v>
      </c>
      <c r="BZ32" s="75"/>
      <c r="CA32" s="84"/>
      <c r="CB32" s="77"/>
      <c r="CD32" s="58">
        <f t="shared" si="57"/>
        <v>0</v>
      </c>
      <c r="CE32" s="58">
        <f t="shared" si="61"/>
        <v>208.5101035488087</v>
      </c>
      <c r="CF32" s="58">
        <f t="shared" si="58"/>
        <v>0</v>
      </c>
      <c r="CG32" s="59">
        <f t="shared" si="19"/>
        <v>208.5101035488087</v>
      </c>
      <c r="CH32" s="75">
        <v>4609</v>
      </c>
      <c r="CI32" s="75"/>
      <c r="CJ32" s="75"/>
      <c r="CK32" s="77"/>
      <c r="CN32" s="58">
        <f t="shared" si="62"/>
        <v>196.92620890720821</v>
      </c>
      <c r="CO32" s="58">
        <f t="shared" si="59"/>
        <v>0</v>
      </c>
      <c r="CP32" s="58">
        <f t="shared" si="45"/>
        <v>0</v>
      </c>
      <c r="CQ32" s="59">
        <f t="shared" si="21"/>
        <v>196.92620890720821</v>
      </c>
      <c r="CR32" s="75"/>
      <c r="CS32" s="75"/>
      <c r="CT32">
        <v>4724</v>
      </c>
      <c r="CU32" s="84"/>
      <c r="CX32" s="58">
        <f t="shared" si="53"/>
        <v>0</v>
      </c>
      <c r="CY32" s="58">
        <f t="shared" si="46"/>
        <v>0</v>
      </c>
      <c r="CZ32" s="58">
        <f t="shared" si="47"/>
        <v>313.79227053140096</v>
      </c>
      <c r="DA32" s="59">
        <f t="shared" si="23"/>
        <v>313.79227053140096</v>
      </c>
      <c r="DB32" s="75"/>
      <c r="DC32" s="75">
        <v>4724</v>
      </c>
      <c r="DH32" s="58">
        <f t="shared" si="33"/>
        <v>0</v>
      </c>
      <c r="DI32" s="58">
        <f t="shared" si="34"/>
        <v>256.73913043478262</v>
      </c>
      <c r="DJ32" s="58">
        <f t="shared" si="41"/>
        <v>0</v>
      </c>
      <c r="DK32" s="59">
        <f t="shared" si="24"/>
        <v>256.73913043478262</v>
      </c>
      <c r="DM32" s="132" t="s">
        <v>67</v>
      </c>
      <c r="DN32" s="103" t="s">
        <v>44</v>
      </c>
      <c r="DO32" s="104">
        <v>2015</v>
      </c>
      <c r="DP32" s="105">
        <v>502.80293229840498</v>
      </c>
      <c r="DQ32" s="123">
        <f>7626/8330*960</f>
        <v>878.86674669867944</v>
      </c>
      <c r="DR32" s="105">
        <f t="shared" si="54"/>
        <v>9.4862555630272709</v>
      </c>
      <c r="DS32" s="133"/>
    </row>
    <row r="33" spans="1:123" ht="12.9" customHeight="1" x14ac:dyDescent="0.25">
      <c r="A33" s="51">
        <v>26</v>
      </c>
      <c r="B33" s="91" t="s">
        <v>68</v>
      </c>
      <c r="C33" s="113" t="s">
        <v>66</v>
      </c>
      <c r="D33" s="54"/>
      <c r="E33" s="92"/>
      <c r="F33" s="92"/>
      <c r="G33" s="54"/>
      <c r="H33" s="92"/>
      <c r="I33" s="51">
        <f t="shared" si="0"/>
        <v>0</v>
      </c>
      <c r="J33" s="51">
        <f t="shared" si="1"/>
        <v>0</v>
      </c>
      <c r="K33" s="51">
        <f t="shared" si="2"/>
        <v>0</v>
      </c>
      <c r="L33" s="51">
        <f t="shared" si="3"/>
        <v>0</v>
      </c>
      <c r="M33" s="51">
        <f t="shared" si="4"/>
        <v>0</v>
      </c>
      <c r="N33" s="51">
        <f t="shared" si="5"/>
        <v>0</v>
      </c>
      <c r="O33" s="58"/>
      <c r="P33" s="58"/>
      <c r="Q33" s="58"/>
      <c r="R33" s="58">
        <f t="shared" si="6"/>
        <v>0</v>
      </c>
      <c r="S33" s="58">
        <f t="shared" si="7"/>
        <v>0</v>
      </c>
      <c r="T33" s="58">
        <f t="shared" si="35"/>
        <v>0</v>
      </c>
      <c r="U33" s="59">
        <f t="shared" si="8"/>
        <v>0</v>
      </c>
      <c r="V33" s="115"/>
      <c r="W33" s="54"/>
      <c r="X33" s="92"/>
      <c r="Y33" s="92"/>
      <c r="Z33" s="51">
        <f t="shared" si="9"/>
        <v>0</v>
      </c>
      <c r="AA33" s="51">
        <f t="shared" si="10"/>
        <v>0</v>
      </c>
      <c r="AB33" s="51">
        <f t="shared" si="11"/>
        <v>0</v>
      </c>
      <c r="AC33" s="58"/>
      <c r="AD33" s="58"/>
      <c r="AE33" s="58"/>
      <c r="AF33" s="58">
        <f t="shared" si="12"/>
        <v>0</v>
      </c>
      <c r="AG33" s="58">
        <f t="shared" si="36"/>
        <v>0</v>
      </c>
      <c r="AH33" s="58">
        <f t="shared" si="25"/>
        <v>0</v>
      </c>
      <c r="AI33" s="59">
        <f t="shared" si="13"/>
        <v>0</v>
      </c>
      <c r="AJ33" s="92"/>
      <c r="AK33" s="92"/>
      <c r="AL33" s="110">
        <v>5997</v>
      </c>
      <c r="AM33" s="58"/>
      <c r="AN33" s="58"/>
      <c r="AO33" s="63"/>
      <c r="AP33" s="58">
        <f t="shared" si="37"/>
        <v>0</v>
      </c>
      <c r="AQ33" s="58">
        <f t="shared" si="26"/>
        <v>0</v>
      </c>
      <c r="AR33" s="58">
        <f t="shared" si="27"/>
        <v>378.07771664374138</v>
      </c>
      <c r="AS33" s="59">
        <f t="shared" si="14"/>
        <v>378.07771664374138</v>
      </c>
      <c r="AT33" s="108"/>
      <c r="AU33" s="111">
        <v>5997</v>
      </c>
      <c r="AV33" s="83">
        <v>8586</v>
      </c>
      <c r="AW33" s="84"/>
      <c r="AX33" s="84"/>
      <c r="AY33" s="77"/>
      <c r="AZ33" s="58">
        <f t="shared" si="28"/>
        <v>0</v>
      </c>
      <c r="BA33" s="58">
        <f t="shared" si="29"/>
        <v>309.33631361760661</v>
      </c>
      <c r="BB33" s="58">
        <f t="shared" si="38"/>
        <v>458.03103782735207</v>
      </c>
      <c r="BC33" s="59">
        <f t="shared" si="15"/>
        <v>767.36735144495867</v>
      </c>
      <c r="BD33" s="111">
        <v>5997</v>
      </c>
      <c r="BE33" s="86">
        <v>8586</v>
      </c>
      <c r="BF33" s="71">
        <v>7410</v>
      </c>
      <c r="BG33" s="84"/>
      <c r="BH33" s="77"/>
      <c r="BI33" s="81">
        <f>$DR$52</f>
        <v>4.3411318321595038</v>
      </c>
      <c r="BJ33" s="58">
        <f t="shared" si="30"/>
        <v>292.15096286107286</v>
      </c>
      <c r="BK33" s="58">
        <f t="shared" si="39"/>
        <v>374.75266731328804</v>
      </c>
      <c r="BL33" s="73">
        <f t="shared" si="55"/>
        <v>404.27536950699334</v>
      </c>
      <c r="BM33" s="59">
        <f t="shared" si="16"/>
        <v>783.36916865244075</v>
      </c>
      <c r="BN33" s="86">
        <v>8586</v>
      </c>
      <c r="BO33" s="87">
        <v>7410</v>
      </c>
      <c r="BP33" s="71"/>
      <c r="BQ33" s="77"/>
      <c r="BR33" s="85"/>
      <c r="BS33" s="81"/>
      <c r="BT33" s="58">
        <f t="shared" si="40"/>
        <v>388.11423101467773</v>
      </c>
      <c r="BU33" s="58">
        <f t="shared" si="56"/>
        <v>377.16321683067525</v>
      </c>
      <c r="BV33" s="73">
        <f t="shared" si="60"/>
        <v>0</v>
      </c>
      <c r="BW33" s="59">
        <f t="shared" si="17"/>
        <v>765.27744784535298</v>
      </c>
      <c r="BX33" s="87">
        <v>7410</v>
      </c>
      <c r="BY33" s="90"/>
      <c r="BZ33" s="76">
        <v>4671</v>
      </c>
      <c r="CA33" s="85"/>
      <c r="CB33" s="81"/>
      <c r="CD33" s="58">
        <f t="shared" si="57"/>
        <v>356.20970478452665</v>
      </c>
      <c r="CE33" s="58">
        <f t="shared" si="61"/>
        <v>0</v>
      </c>
      <c r="CF33" s="58">
        <f t="shared" si="58"/>
        <v>424.98759305210916</v>
      </c>
      <c r="CG33" s="59">
        <f t="shared" si="19"/>
        <v>781.19729783663581</v>
      </c>
      <c r="CH33" s="90"/>
      <c r="CI33" s="76">
        <v>4671</v>
      </c>
      <c r="CJ33" s="76">
        <v>1829</v>
      </c>
      <c r="CK33" s="77"/>
      <c r="CM33" s="78">
        <f>$DR$69</f>
        <v>4.6283000000000003</v>
      </c>
      <c r="CN33" s="58">
        <f t="shared" si="62"/>
        <v>0</v>
      </c>
      <c r="CO33" s="58">
        <f t="shared" si="59"/>
        <v>347.71712158808936</v>
      </c>
      <c r="CP33" s="58">
        <f t="shared" si="45"/>
        <v>287.05101971612652</v>
      </c>
      <c r="CQ33" s="59">
        <f t="shared" si="21"/>
        <v>639.39644130421584</v>
      </c>
      <c r="CR33" s="90">
        <v>4671</v>
      </c>
      <c r="CS33" s="76">
        <v>1829</v>
      </c>
      <c r="CT33" s="76"/>
      <c r="CV33" s="78">
        <f>$DR$79</f>
        <v>4.0641428571428575</v>
      </c>
      <c r="CX33" s="58">
        <f t="shared" si="53"/>
        <v>328.39950372208438</v>
      </c>
      <c r="CY33" s="58">
        <f t="shared" si="46"/>
        <v>252.06230199098968</v>
      </c>
      <c r="CZ33" s="58">
        <f t="shared" si="47"/>
        <v>0</v>
      </c>
      <c r="DA33" s="59">
        <f t="shared" si="23"/>
        <v>584.525948570217</v>
      </c>
      <c r="DB33" s="90">
        <v>1829</v>
      </c>
      <c r="DC33" s="76"/>
      <c r="DD33" s="76"/>
      <c r="DE33" s="78">
        <f>$DR$91</f>
        <v>3.8141428571428571</v>
      </c>
      <c r="DH33" s="58">
        <f t="shared" si="33"/>
        <v>236.5570459720002</v>
      </c>
      <c r="DI33" s="58">
        <f t="shared" si="34"/>
        <v>0</v>
      </c>
      <c r="DJ33" s="58">
        <f t="shared" si="41"/>
        <v>0</v>
      </c>
      <c r="DK33" s="59">
        <f t="shared" si="24"/>
        <v>240.37118882914305</v>
      </c>
      <c r="DM33" s="103" t="s">
        <v>64</v>
      </c>
      <c r="DN33" s="134" t="s">
        <v>81</v>
      </c>
      <c r="DO33" s="134">
        <v>2016</v>
      </c>
      <c r="DP33" s="109">
        <v>482.74841256219997</v>
      </c>
      <c r="DQ33" s="135">
        <v>914.04</v>
      </c>
      <c r="DR33" s="105">
        <f t="shared" si="54"/>
        <v>26.087724214861268</v>
      </c>
      <c r="DS33" s="133"/>
    </row>
    <row r="34" spans="1:123" ht="12.9" customHeight="1" x14ac:dyDescent="0.25">
      <c r="A34" s="51">
        <v>27</v>
      </c>
      <c r="B34" s="142" t="s">
        <v>113</v>
      </c>
      <c r="C34" s="53" t="s">
        <v>31</v>
      </c>
      <c r="D34" s="54"/>
      <c r="E34" s="79">
        <v>2782</v>
      </c>
      <c r="F34" s="54"/>
      <c r="G34" s="92"/>
      <c r="H34" s="54"/>
      <c r="I34" s="51">
        <f t="shared" si="0"/>
        <v>0</v>
      </c>
      <c r="J34" s="51">
        <f t="shared" si="1"/>
        <v>267.51623000551569</v>
      </c>
      <c r="K34" s="51">
        <f t="shared" si="2"/>
        <v>0</v>
      </c>
      <c r="L34" s="51">
        <f t="shared" si="3"/>
        <v>0</v>
      </c>
      <c r="M34" s="51">
        <f t="shared" si="4"/>
        <v>0</v>
      </c>
      <c r="N34" s="51">
        <f t="shared" si="5"/>
        <v>0</v>
      </c>
      <c r="O34" s="58"/>
      <c r="P34" s="58"/>
      <c r="Q34" s="58"/>
      <c r="R34" s="58">
        <f t="shared" si="6"/>
        <v>267.51623000551569</v>
      </c>
      <c r="S34" s="58">
        <f t="shared" si="7"/>
        <v>0</v>
      </c>
      <c r="T34" s="58">
        <f t="shared" si="35"/>
        <v>0</v>
      </c>
      <c r="U34" s="59">
        <f t="shared" si="8"/>
        <v>267.51623000551569</v>
      </c>
      <c r="V34" s="107"/>
      <c r="W34" s="92"/>
      <c r="X34" s="54"/>
      <c r="Y34" s="54"/>
      <c r="Z34" s="51">
        <f t="shared" si="9"/>
        <v>0</v>
      </c>
      <c r="AA34" s="51">
        <f t="shared" si="10"/>
        <v>0</v>
      </c>
      <c r="AB34" s="51">
        <f t="shared" si="11"/>
        <v>0</v>
      </c>
      <c r="AC34" s="58"/>
      <c r="AD34" s="58"/>
      <c r="AE34" s="58"/>
      <c r="AF34" s="58">
        <f t="shared" si="12"/>
        <v>0</v>
      </c>
      <c r="AG34" s="58">
        <f t="shared" si="36"/>
        <v>0</v>
      </c>
      <c r="AH34" s="58">
        <f t="shared" si="25"/>
        <v>0</v>
      </c>
      <c r="AI34" s="59">
        <f t="shared" si="13"/>
        <v>0</v>
      </c>
      <c r="AJ34" s="54"/>
      <c r="AK34" s="54"/>
      <c r="AM34" s="58"/>
      <c r="AN34" s="58"/>
      <c r="AO34" s="63"/>
      <c r="AP34" s="58">
        <f t="shared" si="37"/>
        <v>0</v>
      </c>
      <c r="AQ34" s="58">
        <f t="shared" si="26"/>
        <v>0</v>
      </c>
      <c r="AR34" s="58">
        <f t="shared" si="27"/>
        <v>0</v>
      </c>
      <c r="AS34" s="59">
        <f t="shared" si="14"/>
        <v>0</v>
      </c>
      <c r="AT34" s="9"/>
      <c r="AU34" s="118"/>
      <c r="AV34" s="84"/>
      <c r="AW34" s="84"/>
      <c r="AX34" s="84"/>
      <c r="AY34" s="77"/>
      <c r="AZ34" s="58">
        <f t="shared" si="28"/>
        <v>0</v>
      </c>
      <c r="BA34" s="58">
        <f t="shared" si="29"/>
        <v>0</v>
      </c>
      <c r="BB34" s="58">
        <f t="shared" si="38"/>
        <v>0</v>
      </c>
      <c r="BC34" s="59">
        <f t="shared" si="15"/>
        <v>0</v>
      </c>
      <c r="BD34" s="118"/>
      <c r="BE34" s="77"/>
      <c r="BF34" s="96"/>
      <c r="BG34" s="84"/>
      <c r="BH34" s="77"/>
      <c r="BJ34" s="58">
        <f t="shared" si="30"/>
        <v>0</v>
      </c>
      <c r="BK34" s="58">
        <f t="shared" si="39"/>
        <v>0</v>
      </c>
      <c r="BL34" s="73">
        <f t="shared" si="55"/>
        <v>0</v>
      </c>
      <c r="BM34" s="59">
        <f t="shared" si="16"/>
        <v>0</v>
      </c>
      <c r="BN34" s="118"/>
      <c r="BO34" s="77"/>
      <c r="BP34" s="96"/>
      <c r="BQ34" s="77"/>
      <c r="BR34" s="77"/>
      <c r="BS34" s="77"/>
      <c r="BT34" s="58">
        <f t="shared" si="40"/>
        <v>0</v>
      </c>
      <c r="BU34" s="58">
        <f t="shared" si="56"/>
        <v>0</v>
      </c>
      <c r="BV34" s="73">
        <f t="shared" si="60"/>
        <v>0</v>
      </c>
      <c r="BW34" s="59">
        <f t="shared" si="17"/>
        <v>0</v>
      </c>
      <c r="BX34" s="77"/>
      <c r="BY34" s="125"/>
      <c r="BZ34" s="75"/>
      <c r="CA34" s="77"/>
      <c r="CB34" s="77"/>
      <c r="CD34" s="58">
        <f t="shared" si="57"/>
        <v>0</v>
      </c>
      <c r="CE34" s="58">
        <f t="shared" si="61"/>
        <v>0</v>
      </c>
      <c r="CF34" s="58">
        <f t="shared" si="58"/>
        <v>0</v>
      </c>
      <c r="CG34" s="59">
        <f t="shared" si="19"/>
        <v>0</v>
      </c>
      <c r="CH34" s="125"/>
      <c r="CI34" s="75"/>
      <c r="CJ34" s="75"/>
      <c r="CK34" s="77"/>
      <c r="CN34" s="58">
        <f t="shared" si="62"/>
        <v>0</v>
      </c>
      <c r="CO34" s="58">
        <f t="shared" si="59"/>
        <v>0</v>
      </c>
      <c r="CP34" s="58">
        <f t="shared" si="45"/>
        <v>0</v>
      </c>
      <c r="CQ34" s="59">
        <f t="shared" si="21"/>
        <v>0</v>
      </c>
      <c r="CR34" s="125"/>
      <c r="CS34" s="75"/>
      <c r="CT34" s="75"/>
      <c r="CX34" s="58">
        <f t="shared" si="53"/>
        <v>0</v>
      </c>
      <c r="CY34" s="58">
        <f t="shared" si="46"/>
        <v>0</v>
      </c>
      <c r="CZ34" s="58">
        <f t="shared" si="47"/>
        <v>0</v>
      </c>
      <c r="DA34" s="59">
        <f t="shared" si="23"/>
        <v>0</v>
      </c>
      <c r="DB34" s="125"/>
      <c r="DC34" s="75"/>
      <c r="DD34" s="75">
        <v>2718</v>
      </c>
      <c r="DH34" s="58">
        <f t="shared" si="33"/>
        <v>0</v>
      </c>
      <c r="DI34" s="58">
        <f t="shared" si="34"/>
        <v>0</v>
      </c>
      <c r="DJ34" s="58">
        <f t="shared" si="41"/>
        <v>210.22359724370693</v>
      </c>
      <c r="DK34" s="59">
        <f t="shared" si="24"/>
        <v>210.22359724370693</v>
      </c>
      <c r="DM34" s="132" t="s">
        <v>67</v>
      </c>
      <c r="DN34" s="135" t="s">
        <v>83</v>
      </c>
      <c r="DO34" s="134">
        <v>2016</v>
      </c>
      <c r="DP34" s="109">
        <v>482.74841256219997</v>
      </c>
      <c r="DQ34" s="135">
        <v>952</v>
      </c>
      <c r="DR34" s="105">
        <f t="shared" si="54"/>
        <v>44.412853955722397</v>
      </c>
      <c r="DS34" s="106"/>
    </row>
    <row r="35" spans="1:123" ht="12.9" customHeight="1" x14ac:dyDescent="0.25">
      <c r="A35" s="51">
        <v>28</v>
      </c>
      <c r="B35" s="131" t="s">
        <v>76</v>
      </c>
      <c r="C35" s="51" t="s">
        <v>66</v>
      </c>
      <c r="D35" s="51"/>
      <c r="E35" s="51"/>
      <c r="F35" s="51"/>
      <c r="G35" s="51"/>
      <c r="H35" s="51"/>
      <c r="I35" s="51">
        <f t="shared" si="0"/>
        <v>0</v>
      </c>
      <c r="J35" s="51">
        <f t="shared" si="1"/>
        <v>0</v>
      </c>
      <c r="K35" s="51">
        <f t="shared" si="2"/>
        <v>0</v>
      </c>
      <c r="L35" s="51">
        <f t="shared" si="3"/>
        <v>0</v>
      </c>
      <c r="M35" s="51">
        <f t="shared" si="4"/>
        <v>0</v>
      </c>
      <c r="N35" s="51">
        <f t="shared" si="5"/>
        <v>0</v>
      </c>
      <c r="O35" s="58"/>
      <c r="P35" s="58"/>
      <c r="Q35" s="58"/>
      <c r="R35" s="58">
        <f t="shared" si="6"/>
        <v>0</v>
      </c>
      <c r="S35" s="58">
        <f t="shared" si="7"/>
        <v>0</v>
      </c>
      <c r="T35" s="58">
        <f t="shared" si="35"/>
        <v>0</v>
      </c>
      <c r="U35" s="59">
        <f t="shared" si="8"/>
        <v>0</v>
      </c>
      <c r="V35" s="129"/>
      <c r="W35" s="51"/>
      <c r="X35" s="51"/>
      <c r="Y35" s="51"/>
      <c r="Z35" s="51">
        <f t="shared" si="9"/>
        <v>0</v>
      </c>
      <c r="AA35" s="51">
        <f t="shared" si="10"/>
        <v>0</v>
      </c>
      <c r="AB35" s="51">
        <f t="shared" si="11"/>
        <v>0</v>
      </c>
      <c r="AC35" s="58"/>
      <c r="AD35" s="58"/>
      <c r="AE35" s="58"/>
      <c r="AF35" s="58">
        <f t="shared" si="12"/>
        <v>0</v>
      </c>
      <c r="AG35" s="58">
        <f t="shared" si="36"/>
        <v>0</v>
      </c>
      <c r="AH35" s="58">
        <f t="shared" si="25"/>
        <v>0</v>
      </c>
      <c r="AI35" s="59">
        <f t="shared" si="13"/>
        <v>0</v>
      </c>
      <c r="AJ35" s="51"/>
      <c r="AK35" s="51"/>
      <c r="AM35" s="58"/>
      <c r="AN35" s="58"/>
      <c r="AO35" s="63"/>
      <c r="AP35" s="58">
        <f t="shared" si="37"/>
        <v>0</v>
      </c>
      <c r="AQ35" s="58">
        <f t="shared" si="26"/>
        <v>0</v>
      </c>
      <c r="AR35" s="58">
        <f t="shared" si="27"/>
        <v>0</v>
      </c>
      <c r="AS35" s="59">
        <f t="shared" si="14"/>
        <v>0</v>
      </c>
      <c r="AU35" s="84"/>
      <c r="AV35" s="84"/>
      <c r="AW35" s="84"/>
      <c r="AX35" s="84"/>
      <c r="AY35" s="77"/>
      <c r="AZ35" s="58">
        <f t="shared" si="28"/>
        <v>0</v>
      </c>
      <c r="BA35" s="58">
        <f t="shared" si="29"/>
        <v>0</v>
      </c>
      <c r="BB35" s="58">
        <f t="shared" si="38"/>
        <v>0</v>
      </c>
      <c r="BC35" s="59">
        <f t="shared" si="15"/>
        <v>0</v>
      </c>
      <c r="BD35" s="84"/>
      <c r="BE35" s="77"/>
      <c r="BF35" s="71">
        <v>2775</v>
      </c>
      <c r="BG35" s="84"/>
      <c r="BH35" s="77"/>
      <c r="BJ35" s="58">
        <f t="shared" si="30"/>
        <v>0</v>
      </c>
      <c r="BK35" s="58">
        <f t="shared" si="39"/>
        <v>0</v>
      </c>
      <c r="BL35" s="73">
        <f t="shared" si="55"/>
        <v>151.39867076678902</v>
      </c>
      <c r="BM35" s="59">
        <f t="shared" si="16"/>
        <v>151.39867076678902</v>
      </c>
      <c r="BN35" s="84"/>
      <c r="BO35" s="87">
        <v>2775</v>
      </c>
      <c r="BP35" s="71"/>
      <c r="BQ35" s="84"/>
      <c r="BR35" s="84"/>
      <c r="BS35" s="77"/>
      <c r="BT35" s="58">
        <f t="shared" si="40"/>
        <v>0</v>
      </c>
      <c r="BU35" s="58">
        <f t="shared" si="56"/>
        <v>141.24533423820836</v>
      </c>
      <c r="BV35" s="73">
        <f t="shared" si="60"/>
        <v>0</v>
      </c>
      <c r="BW35" s="59">
        <f t="shared" si="17"/>
        <v>141.24533423820836</v>
      </c>
      <c r="BX35" s="87">
        <v>2775</v>
      </c>
      <c r="BY35" s="90"/>
      <c r="BZ35" s="76">
        <v>4000</v>
      </c>
      <c r="CA35" s="84"/>
      <c r="CB35" s="77"/>
      <c r="CD35" s="58">
        <f t="shared" si="57"/>
        <v>133.39837122497454</v>
      </c>
      <c r="CE35" s="58">
        <f t="shared" si="61"/>
        <v>0</v>
      </c>
      <c r="CF35" s="58">
        <f t="shared" si="58"/>
        <v>363.93713813068655</v>
      </c>
      <c r="CG35" s="59">
        <f t="shared" si="19"/>
        <v>497.33550935566109</v>
      </c>
      <c r="CH35" s="90"/>
      <c r="CI35" s="76">
        <v>4000</v>
      </c>
      <c r="CJ35" s="76">
        <v>1570</v>
      </c>
      <c r="CK35" s="77"/>
      <c r="CN35" s="58">
        <f t="shared" si="62"/>
        <v>0</v>
      </c>
      <c r="CO35" s="58">
        <f t="shared" si="59"/>
        <v>297.76674937965259</v>
      </c>
      <c r="CP35" s="58">
        <f t="shared" si="45"/>
        <v>246.40246088262367</v>
      </c>
      <c r="CQ35" s="59">
        <f>SUM(CN35+CK35,CO35+CL35,CP35+CM34)-MIN(CN35+CK35,CO35+CL35,CP35+CM34)</f>
        <v>544.16921026227624</v>
      </c>
      <c r="CR35" s="90">
        <v>4000</v>
      </c>
      <c r="CS35" s="76">
        <v>1570</v>
      </c>
      <c r="CT35" s="76"/>
      <c r="CX35" s="58">
        <f t="shared" si="53"/>
        <v>281.22415219189412</v>
      </c>
      <c r="CY35" s="58">
        <f t="shared" si="46"/>
        <v>216.36840575497749</v>
      </c>
      <c r="CZ35" s="58">
        <f t="shared" si="47"/>
        <v>0</v>
      </c>
      <c r="DA35" s="59">
        <f t="shared" si="23"/>
        <v>497.59255794687158</v>
      </c>
      <c r="DB35" s="90">
        <v>1570</v>
      </c>
      <c r="DC35" s="76"/>
      <c r="DD35" s="76"/>
      <c r="DH35" s="58">
        <f t="shared" si="33"/>
        <v>203.05880928159669</v>
      </c>
      <c r="DI35" s="58">
        <f t="shared" si="34"/>
        <v>0</v>
      </c>
      <c r="DJ35" s="58">
        <f t="shared" si="41"/>
        <v>0</v>
      </c>
      <c r="DK35" s="59">
        <f t="shared" si="24"/>
        <v>203.05880928159669</v>
      </c>
      <c r="DM35" s="132" t="s">
        <v>67</v>
      </c>
      <c r="DN35" s="135" t="s">
        <v>85</v>
      </c>
      <c r="DO35" s="134">
        <v>2016</v>
      </c>
      <c r="DP35" s="109">
        <v>482.74841256219997</v>
      </c>
      <c r="DQ35" s="135">
        <v>902.6</v>
      </c>
      <c r="DR35" s="105">
        <f t="shared" si="54"/>
        <v>20.565082375149728</v>
      </c>
      <c r="DS35" s="106"/>
    </row>
    <row r="36" spans="1:123" ht="12.9" customHeight="1" thickBot="1" x14ac:dyDescent="0.3">
      <c r="A36" s="51">
        <v>29</v>
      </c>
      <c r="B36" s="91" t="s">
        <v>86</v>
      </c>
      <c r="C36" s="53" t="s">
        <v>57</v>
      </c>
      <c r="D36" s="54"/>
      <c r="E36" s="79">
        <v>1904</v>
      </c>
      <c r="F36" s="92"/>
      <c r="G36" s="92"/>
      <c r="H36" s="92"/>
      <c r="I36" s="51">
        <f t="shared" si="0"/>
        <v>0</v>
      </c>
      <c r="J36" s="51">
        <f t="shared" si="1"/>
        <v>183.08803088803089</v>
      </c>
      <c r="K36" s="51">
        <f t="shared" si="2"/>
        <v>0</v>
      </c>
      <c r="L36" s="51">
        <f t="shared" si="3"/>
        <v>0</v>
      </c>
      <c r="M36" s="51">
        <f t="shared" si="4"/>
        <v>0</v>
      </c>
      <c r="N36" s="51">
        <f t="shared" si="5"/>
        <v>0</v>
      </c>
      <c r="O36" s="58"/>
      <c r="P36" s="58"/>
      <c r="Q36" s="58"/>
      <c r="R36" s="58">
        <f t="shared" si="6"/>
        <v>183.08803088803089</v>
      </c>
      <c r="S36" s="58">
        <f t="shared" si="7"/>
        <v>0</v>
      </c>
      <c r="T36" s="58">
        <f t="shared" si="35"/>
        <v>0</v>
      </c>
      <c r="U36" s="59">
        <f t="shared" si="8"/>
        <v>183.08803088803089</v>
      </c>
      <c r="V36" s="115"/>
      <c r="W36" s="92"/>
      <c r="X36" s="92"/>
      <c r="Y36" s="92"/>
      <c r="Z36" s="51">
        <f t="shared" si="9"/>
        <v>0</v>
      </c>
      <c r="AA36" s="51">
        <f t="shared" si="10"/>
        <v>0</v>
      </c>
      <c r="AB36" s="51">
        <f t="shared" si="11"/>
        <v>0</v>
      </c>
      <c r="AC36" s="58"/>
      <c r="AD36" s="58"/>
      <c r="AE36" s="58"/>
      <c r="AF36" s="58">
        <f t="shared" si="12"/>
        <v>0</v>
      </c>
      <c r="AG36" s="58">
        <f t="shared" si="36"/>
        <v>0</v>
      </c>
      <c r="AH36" s="58">
        <f t="shared" si="25"/>
        <v>0</v>
      </c>
      <c r="AI36" s="59">
        <f t="shared" si="13"/>
        <v>0</v>
      </c>
      <c r="AJ36" s="92"/>
      <c r="AK36" s="92"/>
      <c r="AM36" s="58"/>
      <c r="AN36" s="58"/>
      <c r="AO36" s="63"/>
      <c r="AP36" s="58">
        <f t="shared" si="37"/>
        <v>0</v>
      </c>
      <c r="AQ36" s="58">
        <f t="shared" si="26"/>
        <v>0</v>
      </c>
      <c r="AR36" s="58">
        <f t="shared" si="27"/>
        <v>0</v>
      </c>
      <c r="AS36" s="59">
        <f t="shared" si="14"/>
        <v>0</v>
      </c>
      <c r="AT36" s="108"/>
      <c r="AU36" s="118"/>
      <c r="AV36" s="83">
        <v>2636</v>
      </c>
      <c r="AW36" s="84"/>
      <c r="AX36" s="84"/>
      <c r="AY36" s="77"/>
      <c r="AZ36" s="58">
        <f t="shared" si="28"/>
        <v>0</v>
      </c>
      <c r="BA36" s="58">
        <f t="shared" si="29"/>
        <v>0</v>
      </c>
      <c r="BB36" s="58">
        <f t="shared" si="38"/>
        <v>140.62075654704171</v>
      </c>
      <c r="BC36" s="59">
        <f t="shared" si="15"/>
        <v>140.62075654704171</v>
      </c>
      <c r="BD36" s="118"/>
      <c r="BE36" s="86">
        <v>2636</v>
      </c>
      <c r="BF36" s="96"/>
      <c r="BG36" s="84"/>
      <c r="BH36" s="77"/>
      <c r="BJ36" s="58">
        <f t="shared" si="30"/>
        <v>0</v>
      </c>
      <c r="BK36" s="58">
        <f t="shared" si="39"/>
        <v>115.05334626576141</v>
      </c>
      <c r="BL36" s="73">
        <f t="shared" si="55"/>
        <v>0</v>
      </c>
      <c r="BM36" s="59">
        <f t="shared" si="16"/>
        <v>115.05334626576141</v>
      </c>
      <c r="BN36" s="86">
        <v>2636</v>
      </c>
      <c r="BO36" s="97"/>
      <c r="BP36" s="96"/>
      <c r="BQ36" s="77"/>
      <c r="BS36" s="77"/>
      <c r="BT36" s="58">
        <f t="shared" si="40"/>
        <v>119.15549883003615</v>
      </c>
      <c r="BU36" s="58">
        <f t="shared" si="56"/>
        <v>0</v>
      </c>
      <c r="BV36" s="73">
        <f t="shared" si="60"/>
        <v>0</v>
      </c>
      <c r="BW36" s="59">
        <f t="shared" si="17"/>
        <v>119.15549883003615</v>
      </c>
      <c r="BX36" s="97"/>
      <c r="BY36" s="125"/>
      <c r="BZ36" s="75"/>
      <c r="CB36" s="77"/>
      <c r="CD36" s="58">
        <f t="shared" si="57"/>
        <v>0</v>
      </c>
      <c r="CE36" s="58">
        <f t="shared" si="61"/>
        <v>0</v>
      </c>
      <c r="CF36" s="58">
        <f t="shared" si="58"/>
        <v>0</v>
      </c>
      <c r="CG36" s="59">
        <f t="shared" si="19"/>
        <v>0</v>
      </c>
      <c r="CH36" s="125"/>
      <c r="CI36" s="75"/>
      <c r="CJ36" s="75"/>
      <c r="CK36" s="77"/>
      <c r="CN36" s="58">
        <f t="shared" si="62"/>
        <v>0</v>
      </c>
      <c r="CO36" s="58">
        <f t="shared" si="59"/>
        <v>0</v>
      </c>
      <c r="CP36" s="58">
        <f t="shared" si="45"/>
        <v>0</v>
      </c>
      <c r="CQ36" s="59">
        <f t="shared" ref="CQ36:CQ67" si="63">SUM(CN36+CK36,CO36+CL36,CP36+CM36)-MIN(CN36+CK36,CO36+CL36,CP36+CM36)</f>
        <v>0</v>
      </c>
      <c r="CR36" s="125"/>
      <c r="CS36" s="75"/>
      <c r="CT36" s="75">
        <v>3725</v>
      </c>
      <c r="CX36" s="58">
        <f t="shared" si="53"/>
        <v>0</v>
      </c>
      <c r="CY36" s="58">
        <f t="shared" si="46"/>
        <v>0</v>
      </c>
      <c r="CZ36" s="58">
        <f t="shared" si="47"/>
        <v>247.43357487922705</v>
      </c>
      <c r="DA36" s="59">
        <f t="shared" si="23"/>
        <v>247.43357487922705</v>
      </c>
      <c r="DB36" s="125"/>
      <c r="DC36" s="75">
        <v>3725</v>
      </c>
      <c r="DD36" s="75"/>
      <c r="DH36" s="58">
        <f t="shared" si="33"/>
        <v>0</v>
      </c>
      <c r="DI36" s="58">
        <f t="shared" si="34"/>
        <v>202.44565217391303</v>
      </c>
      <c r="DJ36" s="58">
        <f t="shared" si="41"/>
        <v>0</v>
      </c>
      <c r="DK36" s="59">
        <f t="shared" si="24"/>
        <v>202.44565217391303</v>
      </c>
      <c r="DM36" s="119" t="s">
        <v>32</v>
      </c>
      <c r="DN36" s="135" t="s">
        <v>87</v>
      </c>
      <c r="DO36" s="134">
        <v>2017</v>
      </c>
      <c r="DP36" s="109">
        <v>519.10820724438304</v>
      </c>
      <c r="DQ36" s="135">
        <v>960.94</v>
      </c>
      <c r="DR36" s="105">
        <f t="shared" si="54"/>
        <v>52.398782439248052</v>
      </c>
      <c r="DS36" s="106"/>
    </row>
    <row r="37" spans="1:123" ht="12.9" customHeight="1" x14ac:dyDescent="0.25">
      <c r="A37" s="51">
        <v>30</v>
      </c>
      <c r="B37" s="91" t="s">
        <v>88</v>
      </c>
      <c r="C37" s="53" t="s">
        <v>33</v>
      </c>
      <c r="D37" s="54"/>
      <c r="E37" s="79">
        <v>2002</v>
      </c>
      <c r="F37" s="54"/>
      <c r="G37" s="54"/>
      <c r="H37" s="54"/>
      <c r="I37" s="51">
        <f t="shared" si="0"/>
        <v>0</v>
      </c>
      <c r="J37" s="51">
        <f t="shared" si="1"/>
        <v>192.51167953667954</v>
      </c>
      <c r="K37" s="51">
        <f t="shared" si="2"/>
        <v>0</v>
      </c>
      <c r="L37" s="51">
        <f t="shared" si="3"/>
        <v>0</v>
      </c>
      <c r="M37" s="51">
        <f t="shared" si="4"/>
        <v>0</v>
      </c>
      <c r="N37" s="51">
        <f t="shared" si="5"/>
        <v>0</v>
      </c>
      <c r="O37" s="58"/>
      <c r="P37" s="58"/>
      <c r="Q37" s="58"/>
      <c r="R37" s="58">
        <f t="shared" si="6"/>
        <v>192.51167953667954</v>
      </c>
      <c r="S37" s="58">
        <f t="shared" si="7"/>
        <v>0</v>
      </c>
      <c r="T37" s="58">
        <f t="shared" si="35"/>
        <v>0</v>
      </c>
      <c r="U37" s="59">
        <f t="shared" si="8"/>
        <v>192.51167953667954</v>
      </c>
      <c r="V37" s="107"/>
      <c r="W37" s="54"/>
      <c r="X37" s="54"/>
      <c r="Y37" s="54"/>
      <c r="Z37" s="51">
        <f t="shared" si="9"/>
        <v>0</v>
      </c>
      <c r="AA37" s="51">
        <f t="shared" si="10"/>
        <v>0</v>
      </c>
      <c r="AB37" s="51">
        <f t="shared" si="11"/>
        <v>0</v>
      </c>
      <c r="AC37" s="58"/>
      <c r="AD37" s="58"/>
      <c r="AE37" s="58"/>
      <c r="AF37" s="58">
        <f t="shared" si="12"/>
        <v>0</v>
      </c>
      <c r="AG37" s="58">
        <f t="shared" si="36"/>
        <v>0</v>
      </c>
      <c r="AH37" s="58">
        <f t="shared" si="25"/>
        <v>0</v>
      </c>
      <c r="AI37" s="59">
        <f t="shared" si="13"/>
        <v>0</v>
      </c>
      <c r="AJ37" s="54"/>
      <c r="AK37" s="54"/>
      <c r="AL37" s="94"/>
      <c r="AM37" s="58"/>
      <c r="AN37" s="58"/>
      <c r="AO37" s="63"/>
      <c r="AP37" s="58">
        <f t="shared" si="37"/>
        <v>0</v>
      </c>
      <c r="AQ37" s="58">
        <f t="shared" si="26"/>
        <v>0</v>
      </c>
      <c r="AR37" s="58">
        <f t="shared" si="27"/>
        <v>0</v>
      </c>
      <c r="AS37" s="59">
        <f t="shared" si="14"/>
        <v>0</v>
      </c>
      <c r="AT37" s="9"/>
      <c r="AU37" s="95"/>
      <c r="AV37" s="84"/>
      <c r="AW37" s="84"/>
      <c r="AX37" s="84"/>
      <c r="AY37" s="77"/>
      <c r="AZ37" s="58">
        <f t="shared" si="28"/>
        <v>0</v>
      </c>
      <c r="BA37" s="58">
        <f t="shared" si="29"/>
        <v>0</v>
      </c>
      <c r="BB37" s="58">
        <f t="shared" si="38"/>
        <v>0</v>
      </c>
      <c r="BC37" s="59">
        <f t="shared" si="15"/>
        <v>0</v>
      </c>
      <c r="BD37" s="95"/>
      <c r="BE37" s="77"/>
      <c r="BF37" s="96"/>
      <c r="BG37" s="84"/>
      <c r="BH37" s="77"/>
      <c r="BJ37" s="58">
        <f t="shared" si="30"/>
        <v>0</v>
      </c>
      <c r="BK37" s="58">
        <f t="shared" si="39"/>
        <v>0</v>
      </c>
      <c r="BL37" s="73">
        <f t="shared" si="55"/>
        <v>0</v>
      </c>
      <c r="BM37" s="59">
        <f t="shared" si="16"/>
        <v>0</v>
      </c>
      <c r="BN37" s="63"/>
      <c r="BO37" s="77"/>
      <c r="BP37" s="96"/>
      <c r="BQ37" s="77"/>
      <c r="BS37" s="77"/>
      <c r="BT37" s="58">
        <f t="shared" si="40"/>
        <v>0</v>
      </c>
      <c r="BU37" s="73">
        <f t="shared" si="56"/>
        <v>0</v>
      </c>
      <c r="BV37" s="73">
        <f t="shared" si="60"/>
        <v>0</v>
      </c>
      <c r="BW37" s="59">
        <f t="shared" si="17"/>
        <v>0</v>
      </c>
      <c r="BX37" s="77"/>
      <c r="BY37" s="125"/>
      <c r="BZ37" s="75"/>
      <c r="CB37" s="77"/>
      <c r="CD37" s="58">
        <f t="shared" si="57"/>
        <v>0</v>
      </c>
      <c r="CE37" s="58">
        <f t="shared" si="61"/>
        <v>0</v>
      </c>
      <c r="CF37" s="58">
        <f t="shared" si="58"/>
        <v>0</v>
      </c>
      <c r="CG37" s="59">
        <f t="shared" si="19"/>
        <v>0</v>
      </c>
      <c r="CH37" s="125"/>
      <c r="CI37" s="75"/>
      <c r="CJ37" s="75"/>
      <c r="CK37" s="77"/>
      <c r="CN37" s="58">
        <f t="shared" si="62"/>
        <v>0</v>
      </c>
      <c r="CO37" s="58">
        <f t="shared" si="59"/>
        <v>0</v>
      </c>
      <c r="CP37" s="58">
        <f t="shared" si="45"/>
        <v>0</v>
      </c>
      <c r="CQ37" s="59">
        <f t="shared" si="63"/>
        <v>0</v>
      </c>
      <c r="CR37" s="125"/>
      <c r="CS37" s="75"/>
      <c r="CT37" s="75">
        <v>3702</v>
      </c>
      <c r="CX37" s="58">
        <f t="shared" si="53"/>
        <v>0</v>
      </c>
      <c r="CY37" s="58">
        <f t="shared" si="46"/>
        <v>0</v>
      </c>
      <c r="CZ37" s="58">
        <f t="shared" si="47"/>
        <v>245.90579710144928</v>
      </c>
      <c r="DA37" s="59">
        <f t="shared" si="23"/>
        <v>245.90579710144928</v>
      </c>
      <c r="DB37" s="125"/>
      <c r="DC37" s="75">
        <v>3702</v>
      </c>
      <c r="DD37" s="75"/>
      <c r="DH37" s="58">
        <f t="shared" si="33"/>
        <v>0</v>
      </c>
      <c r="DI37" s="58">
        <f t="shared" si="34"/>
        <v>201.19565217391306</v>
      </c>
      <c r="DJ37" s="58">
        <f t="shared" si="41"/>
        <v>0</v>
      </c>
      <c r="DK37" s="59">
        <f t="shared" si="24"/>
        <v>201.19565217391306</v>
      </c>
      <c r="DM37" s="119" t="s">
        <v>89</v>
      </c>
      <c r="DN37" s="135" t="s">
        <v>87</v>
      </c>
      <c r="DO37" s="134">
        <v>2017</v>
      </c>
      <c r="DP37" s="109">
        <v>519.10820724438304</v>
      </c>
      <c r="DQ37" s="136">
        <v>961.75</v>
      </c>
      <c r="DR37" s="105">
        <f t="shared" si="54"/>
        <v>52.819260087115971</v>
      </c>
      <c r="DS37" s="106"/>
    </row>
    <row r="38" spans="1:123" ht="12.9" customHeight="1" x14ac:dyDescent="0.25">
      <c r="A38" s="51">
        <v>31</v>
      </c>
      <c r="B38" s="52" t="s">
        <v>74</v>
      </c>
      <c r="C38" s="130" t="s">
        <v>75</v>
      </c>
      <c r="D38" s="54"/>
      <c r="E38" s="55">
        <v>1035</v>
      </c>
      <c r="F38" s="54"/>
      <c r="G38" s="55">
        <v>1776</v>
      </c>
      <c r="H38" s="54"/>
      <c r="I38" s="51">
        <f t="shared" si="0"/>
        <v>0</v>
      </c>
      <c r="J38" s="51">
        <f t="shared" si="1"/>
        <v>99.525268891340303</v>
      </c>
      <c r="K38" s="51">
        <f t="shared" si="2"/>
        <v>0</v>
      </c>
      <c r="L38" s="51">
        <f t="shared" si="3"/>
        <v>0</v>
      </c>
      <c r="M38" s="51">
        <f t="shared" si="4"/>
        <v>231.21661742648064</v>
      </c>
      <c r="N38" s="51">
        <f t="shared" si="5"/>
        <v>236.01621649004548</v>
      </c>
      <c r="O38" s="58"/>
      <c r="P38" s="58"/>
      <c r="Q38" s="58"/>
      <c r="R38" s="58">
        <f t="shared" si="6"/>
        <v>99.525268891340303</v>
      </c>
      <c r="S38" s="58">
        <f t="shared" si="7"/>
        <v>236.01621649004548</v>
      </c>
      <c r="T38" s="58">
        <f t="shared" si="35"/>
        <v>0</v>
      </c>
      <c r="U38" s="59">
        <f t="shared" si="8"/>
        <v>335.54148538138577</v>
      </c>
      <c r="V38" s="107"/>
      <c r="W38" s="55">
        <v>1776</v>
      </c>
      <c r="X38" s="54"/>
      <c r="Y38" s="54"/>
      <c r="Z38" s="51">
        <f t="shared" si="9"/>
        <v>0</v>
      </c>
      <c r="AA38" s="51">
        <f t="shared" si="10"/>
        <v>217.08998681878097</v>
      </c>
      <c r="AB38" s="51">
        <f t="shared" si="11"/>
        <v>0</v>
      </c>
      <c r="AC38" s="58"/>
      <c r="AD38" s="58"/>
      <c r="AE38" s="58"/>
      <c r="AF38" s="58">
        <f t="shared" si="12"/>
        <v>217.08998681878097</v>
      </c>
      <c r="AG38" s="58">
        <f t="shared" si="36"/>
        <v>0</v>
      </c>
      <c r="AH38" s="58">
        <f t="shared" si="25"/>
        <v>0</v>
      </c>
      <c r="AI38" s="59">
        <f t="shared" si="13"/>
        <v>217.08998681878097</v>
      </c>
      <c r="AJ38" s="54"/>
      <c r="AK38" s="54"/>
      <c r="AM38" s="58"/>
      <c r="AN38" s="58"/>
      <c r="AO38" s="63"/>
      <c r="AP38" s="58">
        <f t="shared" si="37"/>
        <v>0</v>
      </c>
      <c r="AQ38" s="58">
        <f t="shared" si="26"/>
        <v>0</v>
      </c>
      <c r="AR38" s="58">
        <f t="shared" si="27"/>
        <v>0</v>
      </c>
      <c r="AS38" s="59">
        <f t="shared" si="14"/>
        <v>0</v>
      </c>
      <c r="AT38" s="9"/>
      <c r="AU38" s="118"/>
      <c r="AV38" s="84"/>
      <c r="AW38" s="84"/>
      <c r="AX38" s="84"/>
      <c r="AY38" s="77"/>
      <c r="AZ38" s="58">
        <f t="shared" si="28"/>
        <v>0</v>
      </c>
      <c r="BA38" s="58">
        <f t="shared" si="29"/>
        <v>0</v>
      </c>
      <c r="BB38" s="58">
        <f t="shared" si="38"/>
        <v>0</v>
      </c>
      <c r="BC38" s="59">
        <f t="shared" si="15"/>
        <v>0</v>
      </c>
      <c r="BD38" s="118"/>
      <c r="BE38" s="77"/>
      <c r="BF38" s="96"/>
      <c r="BG38" s="84"/>
      <c r="BH38" s="77"/>
      <c r="BJ38" s="58">
        <f t="shared" si="30"/>
        <v>0</v>
      </c>
      <c r="BK38" s="58">
        <f t="shared" si="39"/>
        <v>0</v>
      </c>
      <c r="BL38" s="73">
        <f t="shared" si="55"/>
        <v>0</v>
      </c>
      <c r="BM38" s="59">
        <f t="shared" si="16"/>
        <v>0</v>
      </c>
      <c r="BN38" s="118"/>
      <c r="BO38" s="77"/>
      <c r="BP38" s="96"/>
      <c r="BQ38" s="84"/>
      <c r="BR38" s="84"/>
      <c r="BS38" s="77"/>
      <c r="BT38" s="58">
        <f t="shared" si="40"/>
        <v>0</v>
      </c>
      <c r="BU38" s="58">
        <f t="shared" si="56"/>
        <v>0</v>
      </c>
      <c r="BV38" s="73">
        <f t="shared" si="60"/>
        <v>0</v>
      </c>
      <c r="BW38" s="59">
        <f t="shared" si="17"/>
        <v>0</v>
      </c>
      <c r="BX38" s="77"/>
      <c r="BY38" s="125"/>
      <c r="BZ38" s="76">
        <v>4835</v>
      </c>
      <c r="CA38" s="84"/>
      <c r="CB38" s="77"/>
      <c r="CD38" s="58">
        <f t="shared" si="57"/>
        <v>0</v>
      </c>
      <c r="CE38" s="58">
        <f t="shared" si="61"/>
        <v>0</v>
      </c>
      <c r="CF38" s="58">
        <f t="shared" si="58"/>
        <v>439.90901571546732</v>
      </c>
      <c r="CG38" s="59">
        <f t="shared" si="19"/>
        <v>439.90901571546732</v>
      </c>
      <c r="CH38" s="125"/>
      <c r="CI38" s="76">
        <v>4835</v>
      </c>
      <c r="CJ38" s="76">
        <v>1317</v>
      </c>
      <c r="CK38" s="77"/>
      <c r="CM38" s="78">
        <f>$DR$70</f>
        <v>8.7937700000000003</v>
      </c>
      <c r="CN38" s="58">
        <f t="shared" si="62"/>
        <v>0</v>
      </c>
      <c r="CO38" s="58">
        <f t="shared" si="59"/>
        <v>359.92555831265508</v>
      </c>
      <c r="CP38" s="58">
        <f t="shared" si="45"/>
        <v>206.69556750472316</v>
      </c>
      <c r="CQ38" s="59">
        <f t="shared" si="63"/>
        <v>575.41489581737824</v>
      </c>
      <c r="CR38" s="125">
        <v>4835</v>
      </c>
      <c r="CS38" s="76">
        <v>1317</v>
      </c>
      <c r="CT38" s="76"/>
      <c r="CV38" s="78">
        <f>$DR$80</f>
        <v>7.7218714285714283</v>
      </c>
      <c r="CX38" s="58">
        <f t="shared" si="53"/>
        <v>339.92969396195201</v>
      </c>
      <c r="CY38" s="58">
        <f t="shared" si="46"/>
        <v>181.50139514605436</v>
      </c>
      <c r="CZ38" s="58">
        <f t="shared" si="47"/>
        <v>0</v>
      </c>
      <c r="DA38" s="59">
        <f t="shared" si="23"/>
        <v>529.15296053657778</v>
      </c>
      <c r="DB38" s="125">
        <v>1317</v>
      </c>
      <c r="DC38" s="76"/>
      <c r="DD38" s="76"/>
      <c r="DE38" s="78">
        <f>$DR$92</f>
        <v>7.2468714285714286</v>
      </c>
      <c r="DH38" s="58">
        <f t="shared" si="33"/>
        <v>170.33659351838395</v>
      </c>
      <c r="DI38" s="58">
        <f t="shared" si="34"/>
        <v>0</v>
      </c>
      <c r="DJ38" s="58">
        <f t="shared" si="41"/>
        <v>0</v>
      </c>
      <c r="DK38" s="59">
        <f t="shared" si="24"/>
        <v>177.58346494695539</v>
      </c>
      <c r="DM38" s="119" t="s">
        <v>67</v>
      </c>
      <c r="DN38" s="135" t="s">
        <v>91</v>
      </c>
      <c r="DO38" s="134">
        <v>2017</v>
      </c>
      <c r="DP38" s="109">
        <v>519.10820724438304</v>
      </c>
      <c r="DQ38" s="136">
        <v>867.45</v>
      </c>
      <c r="DR38" s="105">
        <f t="shared" si="54"/>
        <v>3.8673561439706772</v>
      </c>
      <c r="DS38" s="106"/>
    </row>
    <row r="39" spans="1:123" ht="12.9" customHeight="1" x14ac:dyDescent="0.25">
      <c r="A39" s="51">
        <v>32</v>
      </c>
      <c r="B39" s="91" t="s">
        <v>95</v>
      </c>
      <c r="C39" s="113" t="s">
        <v>66</v>
      </c>
      <c r="D39" s="54"/>
      <c r="E39" s="54"/>
      <c r="F39" s="54"/>
      <c r="G39" s="54"/>
      <c r="H39" s="54"/>
      <c r="I39" s="51">
        <f t="shared" si="0"/>
        <v>0</v>
      </c>
      <c r="J39" s="51">
        <f t="shared" si="1"/>
        <v>0</v>
      </c>
      <c r="K39" s="51">
        <f t="shared" si="2"/>
        <v>0</v>
      </c>
      <c r="L39" s="51">
        <f t="shared" si="3"/>
        <v>0</v>
      </c>
      <c r="M39" s="51">
        <f t="shared" si="4"/>
        <v>0</v>
      </c>
      <c r="N39" s="51">
        <f t="shared" si="5"/>
        <v>0</v>
      </c>
      <c r="O39" s="58"/>
      <c r="P39" s="58"/>
      <c r="Q39" s="58"/>
      <c r="R39" s="58">
        <f t="shared" si="6"/>
        <v>0</v>
      </c>
      <c r="S39" s="58">
        <f t="shared" si="7"/>
        <v>0</v>
      </c>
      <c r="T39" s="58">
        <f t="shared" si="35"/>
        <v>0</v>
      </c>
      <c r="U39" s="59">
        <f t="shared" si="8"/>
        <v>0</v>
      </c>
      <c r="V39" s="107"/>
      <c r="W39" s="54"/>
      <c r="X39" s="54"/>
      <c r="Y39" s="54"/>
      <c r="Z39" s="51">
        <f t="shared" si="9"/>
        <v>0</v>
      </c>
      <c r="AA39" s="51">
        <f t="shared" si="10"/>
        <v>0</v>
      </c>
      <c r="AB39" s="51">
        <f t="shared" si="11"/>
        <v>0</v>
      </c>
      <c r="AC39" s="58"/>
      <c r="AD39" s="58"/>
      <c r="AE39" s="58"/>
      <c r="AF39" s="58">
        <f t="shared" si="12"/>
        <v>0</v>
      </c>
      <c r="AG39" s="58">
        <f t="shared" si="36"/>
        <v>0</v>
      </c>
      <c r="AH39" s="58">
        <f t="shared" si="25"/>
        <v>0</v>
      </c>
      <c r="AI39" s="59">
        <f t="shared" si="13"/>
        <v>0</v>
      </c>
      <c r="AJ39" s="54"/>
      <c r="AK39" s="54"/>
      <c r="AM39" s="58"/>
      <c r="AN39" s="58"/>
      <c r="AO39" s="63"/>
      <c r="AP39" s="58">
        <f t="shared" si="37"/>
        <v>0</v>
      </c>
      <c r="AQ39" s="58">
        <f t="shared" si="26"/>
        <v>0</v>
      </c>
      <c r="AR39" s="58">
        <f t="shared" si="27"/>
        <v>0</v>
      </c>
      <c r="AS39" s="59">
        <f t="shared" si="14"/>
        <v>0</v>
      </c>
      <c r="AT39" s="9"/>
      <c r="AU39" s="118"/>
      <c r="AV39" s="83">
        <v>4660</v>
      </c>
      <c r="AW39" s="84"/>
      <c r="AX39" s="84"/>
      <c r="AY39" s="77"/>
      <c r="AZ39" s="58">
        <f t="shared" si="28"/>
        <v>0</v>
      </c>
      <c r="BA39" s="58">
        <f t="shared" si="29"/>
        <v>0</v>
      </c>
      <c r="BB39" s="58">
        <f t="shared" si="38"/>
        <v>248.59359844810862</v>
      </c>
      <c r="BC39" s="59">
        <f t="shared" si="15"/>
        <v>248.59359844810862</v>
      </c>
      <c r="BD39" s="118"/>
      <c r="BE39" s="86">
        <v>4660</v>
      </c>
      <c r="BF39" s="71">
        <v>5424</v>
      </c>
      <c r="BG39" s="84"/>
      <c r="BH39" s="77"/>
      <c r="BI39" s="77"/>
      <c r="BJ39" s="58">
        <f t="shared" si="30"/>
        <v>0</v>
      </c>
      <c r="BK39" s="58">
        <f t="shared" si="39"/>
        <v>203.39476236663432</v>
      </c>
      <c r="BL39" s="73">
        <f t="shared" si="55"/>
        <v>295.92302350957249</v>
      </c>
      <c r="BM39" s="59">
        <f t="shared" si="16"/>
        <v>499.31778587620681</v>
      </c>
      <c r="BN39" s="86">
        <v>4660</v>
      </c>
      <c r="BO39" s="87">
        <v>5424</v>
      </c>
      <c r="BP39" s="71"/>
      <c r="BQ39" s="77"/>
      <c r="BR39" s="84"/>
      <c r="BS39" s="77"/>
      <c r="BT39" s="58">
        <f t="shared" si="40"/>
        <v>210.64667092108064</v>
      </c>
      <c r="BU39" s="58">
        <f t="shared" si="56"/>
        <v>276.07736681370886</v>
      </c>
      <c r="BV39" s="73">
        <f t="shared" si="60"/>
        <v>0</v>
      </c>
      <c r="BW39" s="59">
        <f t="shared" si="17"/>
        <v>486.72403773478948</v>
      </c>
      <c r="BX39" s="87">
        <v>5424</v>
      </c>
      <c r="BY39" s="90"/>
      <c r="BZ39" s="75"/>
      <c r="CA39" s="84"/>
      <c r="CB39" s="77"/>
      <c r="CD39" s="58">
        <f t="shared" si="57"/>
        <v>260.73973532405836</v>
      </c>
      <c r="CE39" s="58">
        <f t="shared" si="61"/>
        <v>0</v>
      </c>
      <c r="CF39" s="58">
        <f t="shared" si="58"/>
        <v>0</v>
      </c>
      <c r="CG39" s="59">
        <f t="shared" si="19"/>
        <v>260.73973532405836</v>
      </c>
      <c r="CH39" s="90"/>
      <c r="CI39" s="75"/>
      <c r="CJ39" s="75"/>
      <c r="CK39" s="77"/>
      <c r="CN39" s="58">
        <f t="shared" si="62"/>
        <v>0</v>
      </c>
      <c r="CO39" s="58">
        <f t="shared" si="59"/>
        <v>0</v>
      </c>
      <c r="CP39" s="58">
        <f t="shared" si="45"/>
        <v>0</v>
      </c>
      <c r="CQ39" s="59">
        <f t="shared" si="63"/>
        <v>0</v>
      </c>
      <c r="CR39" s="90"/>
      <c r="CS39" s="75"/>
      <c r="CT39" s="75">
        <v>1988</v>
      </c>
      <c r="CX39" s="58">
        <f t="shared" si="53"/>
        <v>0</v>
      </c>
      <c r="CY39" s="58">
        <f t="shared" si="46"/>
        <v>0</v>
      </c>
      <c r="CZ39" s="58">
        <f t="shared" si="47"/>
        <v>132.05314009661836</v>
      </c>
      <c r="DA39" s="59">
        <f t="shared" si="23"/>
        <v>132.05314009661836</v>
      </c>
      <c r="DB39" s="90"/>
      <c r="DC39" s="75">
        <v>1988</v>
      </c>
      <c r="DD39" s="75"/>
      <c r="DH39" s="58">
        <f t="shared" si="33"/>
        <v>0</v>
      </c>
      <c r="DI39" s="58">
        <f t="shared" si="34"/>
        <v>108.04347826086956</v>
      </c>
      <c r="DJ39" s="58">
        <f t="shared" si="41"/>
        <v>0</v>
      </c>
      <c r="DK39" s="59">
        <f t="shared" si="24"/>
        <v>108.04347826086956</v>
      </c>
      <c r="DM39" s="119" t="s">
        <v>67</v>
      </c>
      <c r="DN39" s="135" t="s">
        <v>92</v>
      </c>
      <c r="DO39" s="134">
        <v>2017</v>
      </c>
      <c r="DP39" s="109">
        <v>519.10820724438304</v>
      </c>
      <c r="DQ39" s="136">
        <v>887.09</v>
      </c>
      <c r="DR39" s="105">
        <f t="shared" si="54"/>
        <v>14.062641334250353</v>
      </c>
      <c r="DS39" s="106"/>
    </row>
    <row r="40" spans="1:123" ht="12.9" customHeight="1" x14ac:dyDescent="0.25">
      <c r="A40" s="51">
        <v>33</v>
      </c>
      <c r="B40" t="s">
        <v>97</v>
      </c>
      <c r="C40" s="8" t="s">
        <v>31</v>
      </c>
      <c r="D40" s="51"/>
      <c r="E40" s="51"/>
      <c r="F40" s="51"/>
      <c r="G40" s="51"/>
      <c r="H40" s="51"/>
      <c r="I40" s="51">
        <f t="shared" ref="I40:I71" si="64">D40/D$2*D$5*I$5</f>
        <v>0</v>
      </c>
      <c r="J40" s="51">
        <f t="shared" ref="J40:J71" si="65">E40/E$2*E$5*J$5</f>
        <v>0</v>
      </c>
      <c r="K40" s="51">
        <f t="shared" ref="K40:K71" si="66">I40/MAX(I$8:I$126)*MAX(J$8:J$126)</f>
        <v>0</v>
      </c>
      <c r="L40" s="51">
        <f t="shared" ref="L40:L71" si="67">F40/F$2*F$5*L$5</f>
        <v>0</v>
      </c>
      <c r="M40" s="51">
        <f t="shared" ref="M40:M71" si="68">G40/G$2*G$5*M$5</f>
        <v>0</v>
      </c>
      <c r="N40" s="51">
        <f t="shared" ref="N40:N71" si="69">M40/MAX(M$8:M$126)*MAX(L$8:L$126)</f>
        <v>0</v>
      </c>
      <c r="O40" s="58"/>
      <c r="P40" s="58"/>
      <c r="Q40" s="58"/>
      <c r="R40" s="58">
        <f t="shared" ref="R40:R71" si="70">MAX(J40:K40)</f>
        <v>0</v>
      </c>
      <c r="S40" s="58">
        <f t="shared" ref="S40:S71" si="71">MAX(L40,N40)</f>
        <v>0</v>
      </c>
      <c r="T40" s="58">
        <f t="shared" si="35"/>
        <v>0</v>
      </c>
      <c r="U40" s="59">
        <f t="shared" ref="U40:U71" si="72">SUM(R40+O40,S40+P40,T40+Q40)-MIN(R40+O40,S40+P40,T40+Q40)</f>
        <v>0</v>
      </c>
      <c r="V40" s="129"/>
      <c r="W40" s="51"/>
      <c r="X40" s="51"/>
      <c r="Y40" s="51"/>
      <c r="Z40" s="51">
        <f t="shared" ref="Z40:Z71" si="73">V40/V$2*V$5*Z$5</f>
        <v>0</v>
      </c>
      <c r="AA40" s="51">
        <f t="shared" ref="AA40:AA71" si="74">W40/W$2*W$5*AA$5</f>
        <v>0</v>
      </c>
      <c r="AB40" s="51">
        <f t="shared" ref="AB40:AB71" si="75">Z40/MAX(Z$8:Z$126)*MAX(AA$8:AA$126)</f>
        <v>0</v>
      </c>
      <c r="AC40" s="58"/>
      <c r="AD40" s="58"/>
      <c r="AE40" s="58"/>
      <c r="AF40" s="58">
        <f t="shared" ref="AF40:AF71" si="76">MAX(AA40:AB40)</f>
        <v>0</v>
      </c>
      <c r="AG40" s="58">
        <f t="shared" si="36"/>
        <v>0</v>
      </c>
      <c r="AH40" s="58">
        <f t="shared" si="25"/>
        <v>0</v>
      </c>
      <c r="AI40" s="59">
        <f t="shared" ref="AI40:AI71" si="77">SUM(AF40+AC40,AG40+AD40,AH40+AE40)-MIN(AF40+AC40,AG40+AD40,AH40+AE40)</f>
        <v>0</v>
      </c>
      <c r="AJ40" s="51"/>
      <c r="AK40" s="51"/>
      <c r="AM40" s="58"/>
      <c r="AN40" s="58"/>
      <c r="AO40" s="63"/>
      <c r="AP40" s="58">
        <f t="shared" si="37"/>
        <v>0</v>
      </c>
      <c r="AQ40" s="58">
        <f t="shared" si="26"/>
        <v>0</v>
      </c>
      <c r="AR40" s="58">
        <f t="shared" si="27"/>
        <v>0</v>
      </c>
      <c r="AS40" s="59">
        <f t="shared" ref="AS40:AS71" si="78">SUM(AP40+AM40,AQ40+AN40,AR40+AO40)-MIN(AP40+AM40,AQ40+AN40,AR40+AO40)</f>
        <v>0</v>
      </c>
      <c r="AU40" s="84"/>
      <c r="AV40" s="84"/>
      <c r="AW40" s="84"/>
      <c r="AX40" s="84"/>
      <c r="AY40" s="77"/>
      <c r="AZ40" s="58">
        <f t="shared" si="28"/>
        <v>0</v>
      </c>
      <c r="BA40" s="58">
        <f t="shared" si="29"/>
        <v>0</v>
      </c>
      <c r="BB40" s="58">
        <f t="shared" si="38"/>
        <v>0</v>
      </c>
      <c r="BC40" s="59">
        <f t="shared" ref="BC40:BC71" si="79">SUM(AZ40+AW40,BA40+AX40,BB40+AY40)-MIN(AZ40+AW40,BA40+AX40,BB40+AY40)</f>
        <v>0</v>
      </c>
      <c r="BD40" s="84"/>
      <c r="BE40" s="77"/>
      <c r="BF40" s="96"/>
      <c r="BG40" s="84"/>
      <c r="BH40" s="77"/>
      <c r="BJ40" s="58">
        <f t="shared" si="30"/>
        <v>0</v>
      </c>
      <c r="BK40" s="58">
        <f t="shared" si="39"/>
        <v>0</v>
      </c>
      <c r="BL40" s="73">
        <f t="shared" si="55"/>
        <v>0</v>
      </c>
      <c r="BM40" s="59">
        <f t="shared" ref="BM40:BM71" si="80">SUM(BJ40+BG40,BK40+BH40,BL40+BI40)-MIN(BJ40+BG40,BK40+BH40,BL40+BI40)</f>
        <v>0</v>
      </c>
      <c r="BN40" s="84"/>
      <c r="BO40" s="77"/>
      <c r="BP40" s="96"/>
      <c r="BQ40" s="84"/>
      <c r="BR40" s="84"/>
      <c r="BS40" s="77"/>
      <c r="BT40" s="58">
        <f t="shared" si="40"/>
        <v>0</v>
      </c>
      <c r="BU40" s="58">
        <f t="shared" si="56"/>
        <v>0</v>
      </c>
      <c r="BV40" s="73">
        <f t="shared" si="60"/>
        <v>0</v>
      </c>
      <c r="BW40" s="59">
        <f t="shared" ref="BW40:BW71" si="81">SUM(BT40+BQ40,BU40+BR40,BV40+BS40)-MIN(BT40+BQ40,BU40+BR40,BV40+BS40)</f>
        <v>0</v>
      </c>
      <c r="BX40" s="77"/>
      <c r="BY40" s="125"/>
      <c r="BZ40" s="75"/>
      <c r="CA40" s="84"/>
      <c r="CB40" s="77"/>
      <c r="CD40" s="58">
        <f t="shared" si="57"/>
        <v>0</v>
      </c>
      <c r="CE40" s="58">
        <f t="shared" si="61"/>
        <v>0</v>
      </c>
      <c r="CF40" s="58">
        <f t="shared" si="58"/>
        <v>0</v>
      </c>
      <c r="CG40" s="59">
        <f t="shared" ref="CG40:CG71" si="82">SUM(CD40+CA40,CE40+CB40,CF40+CC40)-MIN(CD40+CA40,CE40+CB40,CF40+CC40)</f>
        <v>0</v>
      </c>
      <c r="CH40" s="125"/>
      <c r="CI40" s="75"/>
      <c r="CJ40" s="75">
        <v>712</v>
      </c>
      <c r="CK40" s="77"/>
      <c r="CN40" s="58">
        <f t="shared" si="62"/>
        <v>0</v>
      </c>
      <c r="CO40" s="58">
        <f t="shared" si="59"/>
        <v>0</v>
      </c>
      <c r="CP40" s="58">
        <f t="shared" si="45"/>
        <v>111.74430073148282</v>
      </c>
      <c r="CQ40" s="59">
        <f t="shared" si="63"/>
        <v>111.74430073148282</v>
      </c>
      <c r="CR40" s="125"/>
      <c r="CS40" s="75">
        <v>712</v>
      </c>
      <c r="CT40" s="75"/>
      <c r="CX40" s="58">
        <f t="shared" si="53"/>
        <v>0</v>
      </c>
      <c r="CY40" s="58">
        <f t="shared" si="46"/>
        <v>98.123761081238186</v>
      </c>
      <c r="CZ40" s="58">
        <f t="shared" si="47"/>
        <v>0</v>
      </c>
      <c r="DA40" s="59">
        <f t="shared" ref="DA40:DA71" si="83">SUM(CX40+CU40,CY40+CV40,CZ40+CW40)-MIN(CX40+CU40,CY40+CV40,CZ40+CW40)</f>
        <v>98.123761081238186</v>
      </c>
      <c r="DB40" s="125">
        <v>712</v>
      </c>
      <c r="DC40" s="75"/>
      <c r="DD40" s="75"/>
      <c r="DH40" s="58">
        <f t="shared" si="33"/>
        <v>92.087816693310074</v>
      </c>
      <c r="DI40" s="58">
        <f t="shared" si="34"/>
        <v>0</v>
      </c>
      <c r="DJ40" s="58">
        <f t="shared" si="41"/>
        <v>0</v>
      </c>
      <c r="DK40" s="59">
        <f t="shared" ref="DK40:DK71" si="84">SUM(DH40+DE40,DI40+DF40,DJ40+DG40)-MIN(DH40+DE40,DI40+DF40,DJ40+DG40)</f>
        <v>92.087816693310074</v>
      </c>
      <c r="DM40" s="119" t="s">
        <v>67</v>
      </c>
      <c r="DN40" s="135" t="s">
        <v>94</v>
      </c>
      <c r="DO40" s="134">
        <v>2018</v>
      </c>
      <c r="DP40" s="109">
        <v>501.56159068865202</v>
      </c>
      <c r="DQ40" s="136">
        <v>960</v>
      </c>
      <c r="DR40" s="105">
        <f t="shared" si="54"/>
        <v>50.156159068865207</v>
      </c>
      <c r="DS40" s="106"/>
    </row>
    <row r="41" spans="1:123" ht="12.9" customHeight="1" thickBot="1" x14ac:dyDescent="0.3">
      <c r="A41" s="51">
        <v>34</v>
      </c>
      <c r="B41" s="140" t="s">
        <v>98</v>
      </c>
      <c r="C41" s="51" t="s">
        <v>179</v>
      </c>
      <c r="D41" s="51"/>
      <c r="E41" s="51"/>
      <c r="F41" s="51"/>
      <c r="G41" s="51"/>
      <c r="H41" s="51"/>
      <c r="I41" s="51">
        <f t="shared" si="64"/>
        <v>0</v>
      </c>
      <c r="J41" s="51">
        <f t="shared" si="65"/>
        <v>0</v>
      </c>
      <c r="K41" s="51">
        <f t="shared" si="66"/>
        <v>0</v>
      </c>
      <c r="L41" s="51">
        <f t="shared" si="67"/>
        <v>0</v>
      </c>
      <c r="M41" s="51">
        <f t="shared" si="68"/>
        <v>0</v>
      </c>
      <c r="N41" s="51">
        <f t="shared" si="69"/>
        <v>0</v>
      </c>
      <c r="O41" s="58"/>
      <c r="P41" s="58"/>
      <c r="Q41" s="58"/>
      <c r="R41" s="58">
        <f t="shared" si="70"/>
        <v>0</v>
      </c>
      <c r="S41" s="58">
        <f t="shared" si="71"/>
        <v>0</v>
      </c>
      <c r="T41" s="58">
        <f t="shared" si="35"/>
        <v>0</v>
      </c>
      <c r="U41" s="59">
        <f t="shared" si="72"/>
        <v>0</v>
      </c>
      <c r="V41" s="129"/>
      <c r="W41" s="51"/>
      <c r="X41" s="51"/>
      <c r="Y41" s="51"/>
      <c r="Z41" s="51">
        <f t="shared" si="73"/>
        <v>0</v>
      </c>
      <c r="AA41" s="51">
        <f t="shared" si="74"/>
        <v>0</v>
      </c>
      <c r="AB41" s="51">
        <f t="shared" si="75"/>
        <v>0</v>
      </c>
      <c r="AC41" s="58"/>
      <c r="AD41" s="58"/>
      <c r="AE41" s="58"/>
      <c r="AF41" s="58">
        <f t="shared" si="76"/>
        <v>0</v>
      </c>
      <c r="AG41" s="58">
        <f t="shared" si="36"/>
        <v>0</v>
      </c>
      <c r="AH41" s="58">
        <f t="shared" ref="AH41:AH72" si="85">Y41/Y$2*Y$5*AH$5</f>
        <v>0</v>
      </c>
      <c r="AI41" s="59">
        <f t="shared" si="77"/>
        <v>0</v>
      </c>
      <c r="AJ41" s="51"/>
      <c r="AK41" s="51"/>
      <c r="AM41" s="58"/>
      <c r="AN41" s="58"/>
      <c r="AO41" s="63"/>
      <c r="AP41" s="58">
        <f t="shared" si="37"/>
        <v>0</v>
      </c>
      <c r="AQ41" s="58">
        <f t="shared" ref="AQ41:AQ72" si="86">AK41/AK$2*AK$5*AQ$5</f>
        <v>0</v>
      </c>
      <c r="AR41" s="58">
        <f t="shared" ref="AR41:AR72" si="87">AL41/AL$2*AL$5*AR$5</f>
        <v>0</v>
      </c>
      <c r="AS41" s="59">
        <f t="shared" si="78"/>
        <v>0</v>
      </c>
      <c r="AU41" s="84"/>
      <c r="AV41" s="84"/>
      <c r="AW41" s="84"/>
      <c r="AX41" s="84"/>
      <c r="AY41" s="77"/>
      <c r="AZ41" s="58">
        <f t="shared" ref="AZ41:AZ72" si="88">AT41/AT$2*AT$5*AZ$5</f>
        <v>0</v>
      </c>
      <c r="BA41" s="58">
        <f t="shared" ref="BA41:BA72" si="89">AU41/AU$2*AU$5*BA$5</f>
        <v>0</v>
      </c>
      <c r="BB41" s="58">
        <f t="shared" si="38"/>
        <v>0</v>
      </c>
      <c r="BC41" s="59">
        <f t="shared" si="79"/>
        <v>0</v>
      </c>
      <c r="BD41" s="84"/>
      <c r="BE41" s="77"/>
      <c r="BF41" s="96"/>
      <c r="BG41" s="84"/>
      <c r="BH41" s="77"/>
      <c r="BJ41" s="58">
        <f t="shared" ref="BJ41:BJ72" si="90">BD41/BD$2*BD$5*BJ$5</f>
        <v>0</v>
      </c>
      <c r="BK41" s="58">
        <f t="shared" si="39"/>
        <v>0</v>
      </c>
      <c r="BL41" s="73">
        <f t="shared" si="55"/>
        <v>0</v>
      </c>
      <c r="BM41" s="59">
        <f t="shared" si="80"/>
        <v>0</v>
      </c>
      <c r="BN41" s="84"/>
      <c r="BO41" s="77"/>
      <c r="BP41" s="96"/>
      <c r="BQ41" s="84"/>
      <c r="BR41" s="84"/>
      <c r="BS41" s="77"/>
      <c r="BT41" s="58">
        <f t="shared" si="40"/>
        <v>0</v>
      </c>
      <c r="BU41" s="58">
        <f t="shared" si="56"/>
        <v>0</v>
      </c>
      <c r="BV41" s="73">
        <f t="shared" si="60"/>
        <v>0</v>
      </c>
      <c r="BW41" s="59">
        <f t="shared" si="81"/>
        <v>0</v>
      </c>
      <c r="BX41" s="77"/>
      <c r="BY41" s="125"/>
      <c r="BZ41" s="75"/>
      <c r="CA41" s="84"/>
      <c r="CB41" s="77"/>
      <c r="CD41" s="58">
        <f t="shared" si="57"/>
        <v>0</v>
      </c>
      <c r="CE41" s="58">
        <f t="shared" si="61"/>
        <v>0</v>
      </c>
      <c r="CF41" s="58">
        <f t="shared" si="58"/>
        <v>0</v>
      </c>
      <c r="CG41" s="59">
        <f t="shared" si="82"/>
        <v>0</v>
      </c>
      <c r="CH41" s="125"/>
      <c r="CI41" s="75"/>
      <c r="CJ41" s="75"/>
      <c r="CK41" s="77"/>
      <c r="CN41" s="58">
        <f t="shared" si="62"/>
        <v>0</v>
      </c>
      <c r="CO41" s="58">
        <f t="shared" si="59"/>
        <v>0</v>
      </c>
      <c r="CP41" s="58">
        <f t="shared" si="45"/>
        <v>0</v>
      </c>
      <c r="CQ41" s="59">
        <f t="shared" si="63"/>
        <v>0</v>
      </c>
      <c r="CR41" s="125"/>
      <c r="CS41" s="75"/>
      <c r="CT41" s="75">
        <v>1088</v>
      </c>
      <c r="CX41" s="58">
        <f t="shared" si="53"/>
        <v>0</v>
      </c>
      <c r="CY41" s="58">
        <f t="shared" si="46"/>
        <v>0</v>
      </c>
      <c r="CZ41" s="58">
        <f t="shared" si="47"/>
        <v>72.270531400966192</v>
      </c>
      <c r="DA41" s="59">
        <f t="shared" si="83"/>
        <v>72.270531400966192</v>
      </c>
      <c r="DB41" s="125"/>
      <c r="DC41" s="75">
        <v>1088</v>
      </c>
      <c r="DD41" s="75"/>
      <c r="DH41" s="58">
        <f t="shared" ref="DH41:DH72" si="91">DB41/DB$2*DB$5*DH$5</f>
        <v>0</v>
      </c>
      <c r="DI41" s="58">
        <f t="shared" ref="DI41:DI72" si="92">DC41/DC$2*DC$5*DI$5</f>
        <v>59.130434782608695</v>
      </c>
      <c r="DJ41" s="58">
        <f t="shared" si="41"/>
        <v>0</v>
      </c>
      <c r="DK41" s="59">
        <f t="shared" si="84"/>
        <v>59.130434782608695</v>
      </c>
      <c r="DM41" s="119" t="s">
        <v>52</v>
      </c>
      <c r="DN41" s="135" t="s">
        <v>96</v>
      </c>
      <c r="DO41" s="134">
        <v>2018</v>
      </c>
      <c r="DP41" s="109">
        <v>501.56159068865202</v>
      </c>
      <c r="DQ41" s="136">
        <v>915.3</v>
      </c>
      <c r="DR41" s="105">
        <f t="shared" si="54"/>
        <v>27.736355965082435</v>
      </c>
      <c r="DS41" s="106"/>
    </row>
    <row r="42" spans="1:123" ht="12.9" customHeight="1" thickBot="1" x14ac:dyDescent="0.3">
      <c r="A42" s="51">
        <v>35</v>
      </c>
      <c r="B42" s="91" t="s">
        <v>79</v>
      </c>
      <c r="C42" s="53" t="s">
        <v>80</v>
      </c>
      <c r="D42" s="54"/>
      <c r="E42" s="55">
        <v>2709</v>
      </c>
      <c r="F42" s="55">
        <v>2277</v>
      </c>
      <c r="G42" s="54"/>
      <c r="H42" s="54"/>
      <c r="I42" s="51">
        <f t="shared" si="64"/>
        <v>0</v>
      </c>
      <c r="J42" s="51">
        <f t="shared" si="65"/>
        <v>260.49657335907335</v>
      </c>
      <c r="K42" s="51">
        <f t="shared" si="66"/>
        <v>0</v>
      </c>
      <c r="L42" s="51">
        <f t="shared" si="67"/>
        <v>278.59163029198629</v>
      </c>
      <c r="M42" s="51">
        <f t="shared" si="68"/>
        <v>0</v>
      </c>
      <c r="N42" s="51">
        <f t="shared" si="69"/>
        <v>0</v>
      </c>
      <c r="O42" s="58"/>
      <c r="P42" s="58"/>
      <c r="Q42" s="58"/>
      <c r="R42" s="58">
        <f t="shared" si="70"/>
        <v>260.49657335907335</v>
      </c>
      <c r="S42" s="58">
        <f t="shared" si="71"/>
        <v>278.59163029198629</v>
      </c>
      <c r="T42" s="58">
        <f t="shared" ref="T42:T73" si="93">H42/H$2*H$5*T$5</f>
        <v>0</v>
      </c>
      <c r="U42" s="59">
        <f t="shared" si="72"/>
        <v>539.08820365105964</v>
      </c>
      <c r="V42" s="80">
        <v>2277</v>
      </c>
      <c r="W42" s="54"/>
      <c r="X42" s="54"/>
      <c r="Y42" s="54"/>
      <c r="Z42" s="51">
        <f t="shared" si="73"/>
        <v>261.70494978175191</v>
      </c>
      <c r="AA42" s="51">
        <f t="shared" si="74"/>
        <v>0</v>
      </c>
      <c r="AB42" s="51">
        <f t="shared" si="75"/>
        <v>256.25126208419181</v>
      </c>
      <c r="AC42" s="58"/>
      <c r="AD42" s="58"/>
      <c r="AE42" s="58"/>
      <c r="AF42" s="58">
        <f t="shared" si="76"/>
        <v>256.25126208419181</v>
      </c>
      <c r="AG42" s="58">
        <f t="shared" ref="AG42:AG73" si="94">X42/X$2*X$5*AG$5</f>
        <v>0</v>
      </c>
      <c r="AH42" s="58">
        <f t="shared" si="85"/>
        <v>0</v>
      </c>
      <c r="AI42" s="59">
        <f t="shared" si="77"/>
        <v>256.25126208419181</v>
      </c>
      <c r="AJ42" s="54"/>
      <c r="AK42" s="54"/>
      <c r="AL42" s="94"/>
      <c r="AM42" s="58"/>
      <c r="AN42" s="58"/>
      <c r="AO42" s="63"/>
      <c r="AP42" s="58">
        <f t="shared" ref="AP42:AP73" si="95">AJ42/AJ$2*AJ$5*AP$5</f>
        <v>0</v>
      </c>
      <c r="AQ42" s="58">
        <f t="shared" si="86"/>
        <v>0</v>
      </c>
      <c r="AR42" s="58">
        <f t="shared" si="87"/>
        <v>0</v>
      </c>
      <c r="AS42" s="59">
        <f t="shared" si="78"/>
        <v>0</v>
      </c>
      <c r="AT42" s="9"/>
      <c r="AU42" s="95"/>
      <c r="AV42" s="84"/>
      <c r="AW42" s="84"/>
      <c r="AX42" s="84"/>
      <c r="AY42" s="77"/>
      <c r="AZ42" s="58">
        <f t="shared" si="88"/>
        <v>0</v>
      </c>
      <c r="BA42" s="58">
        <f t="shared" si="89"/>
        <v>0</v>
      </c>
      <c r="BB42" s="58">
        <f t="shared" ref="BB42:BB73" si="96">AV42/AV$2*AV$5*BB$5</f>
        <v>0</v>
      </c>
      <c r="BC42" s="59">
        <f t="shared" si="79"/>
        <v>0</v>
      </c>
      <c r="BD42" s="95"/>
      <c r="BE42" s="77"/>
      <c r="BF42" s="96"/>
      <c r="BG42" s="84"/>
      <c r="BH42" s="77"/>
      <c r="BJ42" s="58">
        <f t="shared" si="90"/>
        <v>0</v>
      </c>
      <c r="BK42" s="58">
        <f t="shared" ref="BK42:BK73" si="97">BE42/BE$2*BE$5*BK$5</f>
        <v>0</v>
      </c>
      <c r="BL42" s="73">
        <f t="shared" si="55"/>
        <v>0</v>
      </c>
      <c r="BM42" s="59">
        <f t="shared" si="80"/>
        <v>0</v>
      </c>
      <c r="BN42" s="63"/>
      <c r="BO42" s="77"/>
      <c r="BP42" s="96"/>
      <c r="BQ42" s="77"/>
      <c r="BS42" s="77"/>
      <c r="BT42" s="58">
        <f t="shared" ref="BT42:BT73" si="98">BN42/BN$2*BN$5*BT$5</f>
        <v>0</v>
      </c>
      <c r="BU42" s="58">
        <f t="shared" si="56"/>
        <v>0</v>
      </c>
      <c r="BV42" s="73">
        <f t="shared" si="60"/>
        <v>0</v>
      </c>
      <c r="BW42" s="59">
        <f t="shared" si="81"/>
        <v>0</v>
      </c>
      <c r="BX42" s="77"/>
      <c r="BY42" s="125"/>
      <c r="BZ42" s="75">
        <v>5241</v>
      </c>
      <c r="CB42" s="77"/>
      <c r="CD42" s="58">
        <f t="shared" si="57"/>
        <v>0</v>
      </c>
      <c r="CE42" s="58">
        <f t="shared" si="61"/>
        <v>0</v>
      </c>
      <c r="CF42" s="58">
        <f t="shared" si="58"/>
        <v>476.84863523573199</v>
      </c>
      <c r="CG42" s="59">
        <f t="shared" si="82"/>
        <v>476.84863523573199</v>
      </c>
      <c r="CH42" s="125"/>
      <c r="CI42" s="75">
        <v>5241</v>
      </c>
      <c r="CJ42" s="75"/>
      <c r="CK42" s="77"/>
      <c r="CN42" s="58">
        <f t="shared" si="62"/>
        <v>0</v>
      </c>
      <c r="CO42" s="58">
        <f t="shared" si="59"/>
        <v>390.14888337468983</v>
      </c>
      <c r="CP42" s="58">
        <f t="shared" si="45"/>
        <v>0</v>
      </c>
      <c r="CQ42" s="59">
        <f t="shared" si="63"/>
        <v>390.14888337468983</v>
      </c>
      <c r="CR42" s="125">
        <v>5241</v>
      </c>
      <c r="CS42" s="75"/>
      <c r="CT42" s="75"/>
      <c r="CX42" s="58">
        <f t="shared" si="53"/>
        <v>368.47394540942929</v>
      </c>
      <c r="CY42" s="58">
        <f t="shared" si="46"/>
        <v>0</v>
      </c>
      <c r="CZ42" s="58">
        <f t="shared" si="47"/>
        <v>0</v>
      </c>
      <c r="DA42" s="59">
        <f t="shared" si="83"/>
        <v>368.47394540942929</v>
      </c>
      <c r="DB42" s="125"/>
      <c r="DC42" s="75"/>
      <c r="DD42" s="75"/>
      <c r="DH42" s="58">
        <f t="shared" si="91"/>
        <v>0</v>
      </c>
      <c r="DI42" s="58">
        <f t="shared" si="92"/>
        <v>0</v>
      </c>
      <c r="DJ42" s="58">
        <f t="shared" ref="DJ42:DJ73" si="99">DD42/DD$2*DD$5*DJ$5</f>
        <v>0</v>
      </c>
      <c r="DK42" s="59">
        <f t="shared" si="84"/>
        <v>0</v>
      </c>
      <c r="DM42" s="102" t="s">
        <v>35</v>
      </c>
      <c r="DN42" s="103" t="s">
        <v>46</v>
      </c>
      <c r="DO42" s="104">
        <v>2018</v>
      </c>
      <c r="DP42" s="109">
        <v>501.56159068865202</v>
      </c>
      <c r="DQ42" s="105">
        <f>4618/5072*960</f>
        <v>874.06940063091486</v>
      </c>
      <c r="DR42" s="105">
        <f t="shared" si="54"/>
        <v>7.0566709604775797</v>
      </c>
      <c r="DS42" s="106"/>
    </row>
    <row r="43" spans="1:123" ht="12.9" customHeight="1" thickBot="1" x14ac:dyDescent="0.3">
      <c r="A43" s="51">
        <v>36</v>
      </c>
      <c r="B43" s="137" t="s">
        <v>90</v>
      </c>
      <c r="C43" s="20" t="s">
        <v>31</v>
      </c>
      <c r="D43" s="51"/>
      <c r="E43" s="131"/>
      <c r="F43" s="131"/>
      <c r="G43" s="51"/>
      <c r="H43" s="51"/>
      <c r="I43" s="51">
        <f t="shared" si="64"/>
        <v>0</v>
      </c>
      <c r="J43" s="51">
        <f t="shared" si="65"/>
        <v>0</v>
      </c>
      <c r="K43" s="51">
        <f t="shared" si="66"/>
        <v>0</v>
      </c>
      <c r="L43" s="51">
        <f t="shared" si="67"/>
        <v>0</v>
      </c>
      <c r="M43" s="51">
        <f t="shared" si="68"/>
        <v>0</v>
      </c>
      <c r="N43" s="51">
        <f t="shared" si="69"/>
        <v>0</v>
      </c>
      <c r="O43" s="58"/>
      <c r="P43" s="58"/>
      <c r="Q43" s="58"/>
      <c r="R43" s="58">
        <f t="shared" si="70"/>
        <v>0</v>
      </c>
      <c r="S43" s="58">
        <f t="shared" si="71"/>
        <v>0</v>
      </c>
      <c r="T43" s="58">
        <f t="shared" si="93"/>
        <v>0</v>
      </c>
      <c r="U43" s="59">
        <f t="shared" si="72"/>
        <v>0</v>
      </c>
      <c r="V43" s="138"/>
      <c r="W43" s="51"/>
      <c r="X43" s="51"/>
      <c r="Y43" s="51"/>
      <c r="Z43" s="51">
        <f t="shared" si="73"/>
        <v>0</v>
      </c>
      <c r="AA43" s="51">
        <f t="shared" si="74"/>
        <v>0</v>
      </c>
      <c r="AB43" s="51">
        <f t="shared" si="75"/>
        <v>0</v>
      </c>
      <c r="AC43" s="58"/>
      <c r="AD43" s="58"/>
      <c r="AE43" s="58"/>
      <c r="AF43" s="58">
        <f t="shared" si="76"/>
        <v>0</v>
      </c>
      <c r="AG43" s="58">
        <f t="shared" si="94"/>
        <v>0</v>
      </c>
      <c r="AH43" s="58">
        <f t="shared" si="85"/>
        <v>0</v>
      </c>
      <c r="AI43" s="59">
        <f t="shared" si="77"/>
        <v>0</v>
      </c>
      <c r="AJ43" s="51"/>
      <c r="AK43" s="51"/>
      <c r="AL43" s="94"/>
      <c r="AM43" s="58"/>
      <c r="AN43" s="58"/>
      <c r="AO43" s="63"/>
      <c r="AP43" s="58">
        <f t="shared" si="95"/>
        <v>0</v>
      </c>
      <c r="AQ43" s="58">
        <f t="shared" si="86"/>
        <v>0</v>
      </c>
      <c r="AR43" s="58">
        <f t="shared" si="87"/>
        <v>0</v>
      </c>
      <c r="AS43" s="59">
        <f t="shared" si="78"/>
        <v>0</v>
      </c>
      <c r="AU43" s="233"/>
      <c r="AV43" s="84"/>
      <c r="AW43" s="84"/>
      <c r="AX43" s="84"/>
      <c r="AY43" s="77"/>
      <c r="AZ43" s="58">
        <f t="shared" si="88"/>
        <v>0</v>
      </c>
      <c r="BA43" s="58">
        <f t="shared" si="89"/>
        <v>0</v>
      </c>
      <c r="BB43" s="58">
        <f t="shared" si="96"/>
        <v>0</v>
      </c>
      <c r="BC43" s="59">
        <f t="shared" si="79"/>
        <v>0</v>
      </c>
      <c r="BD43" s="233"/>
      <c r="BE43" s="77"/>
      <c r="BF43" s="96"/>
      <c r="BG43" s="84"/>
      <c r="BH43" s="77"/>
      <c r="BI43" s="77"/>
      <c r="BJ43" s="58">
        <f t="shared" si="90"/>
        <v>0</v>
      </c>
      <c r="BK43" s="58">
        <f t="shared" si="97"/>
        <v>0</v>
      </c>
      <c r="BL43" s="73">
        <f t="shared" si="55"/>
        <v>0</v>
      </c>
      <c r="BM43" s="59">
        <f t="shared" si="80"/>
        <v>0</v>
      </c>
      <c r="BN43" s="77"/>
      <c r="BO43" s="77"/>
      <c r="BP43">
        <v>5755</v>
      </c>
      <c r="BQ43" s="77"/>
      <c r="BR43" s="84"/>
      <c r="BS43" s="77"/>
      <c r="BT43" s="58">
        <f t="shared" si="98"/>
        <v>0</v>
      </c>
      <c r="BU43" s="58">
        <f t="shared" si="56"/>
        <v>0</v>
      </c>
      <c r="BV43" s="73">
        <f t="shared" si="60"/>
        <v>318.21152106162663</v>
      </c>
      <c r="BW43" s="59">
        <f t="shared" si="81"/>
        <v>318.21152106162663</v>
      </c>
      <c r="BX43" s="77"/>
      <c r="BY43" s="75">
        <v>5755</v>
      </c>
      <c r="BZ43" s="76">
        <v>3109</v>
      </c>
      <c r="CA43" s="84"/>
      <c r="CB43" s="77"/>
      <c r="CD43" s="58">
        <f t="shared" si="57"/>
        <v>0</v>
      </c>
      <c r="CE43" s="58">
        <f t="shared" si="61"/>
        <v>260.35488086860363</v>
      </c>
      <c r="CF43" s="58">
        <f t="shared" si="58"/>
        <v>282.87014061207611</v>
      </c>
      <c r="CG43" s="59">
        <f t="shared" si="82"/>
        <v>543.22502148067974</v>
      </c>
      <c r="CH43" s="75">
        <v>5755</v>
      </c>
      <c r="CI43" s="76">
        <v>3109</v>
      </c>
      <c r="CJ43" s="76"/>
      <c r="CK43" s="77"/>
      <c r="CN43" s="58">
        <f t="shared" si="62"/>
        <v>245.89072082034784</v>
      </c>
      <c r="CO43" s="58">
        <f t="shared" si="59"/>
        <v>231.43920595533501</v>
      </c>
      <c r="CP43" s="58">
        <f t="shared" si="45"/>
        <v>0</v>
      </c>
      <c r="CQ43" s="59">
        <f t="shared" si="63"/>
        <v>477.32992677568285</v>
      </c>
      <c r="CR43" s="75">
        <v>3109</v>
      </c>
      <c r="CS43" s="76"/>
      <c r="CT43" s="76"/>
      <c r="CX43" s="58">
        <f t="shared" si="53"/>
        <v>218.58147229114974</v>
      </c>
      <c r="CY43" s="58">
        <f t="shared" si="46"/>
        <v>0</v>
      </c>
      <c r="CZ43" s="58">
        <f t="shared" si="47"/>
        <v>0</v>
      </c>
      <c r="DA43" s="59">
        <f t="shared" si="83"/>
        <v>218.58147229114974</v>
      </c>
      <c r="DB43" s="75"/>
      <c r="DC43" s="76"/>
      <c r="DD43" s="76"/>
      <c r="DH43" s="58">
        <f t="shared" si="91"/>
        <v>0</v>
      </c>
      <c r="DI43" s="58">
        <f t="shared" si="92"/>
        <v>0</v>
      </c>
      <c r="DJ43" s="58">
        <f t="shared" si="99"/>
        <v>0</v>
      </c>
      <c r="DK43" s="59">
        <f t="shared" si="84"/>
        <v>0</v>
      </c>
      <c r="DM43" s="102" t="s">
        <v>32</v>
      </c>
      <c r="DN43" s="103" t="s">
        <v>99</v>
      </c>
      <c r="DO43" s="104">
        <v>2019</v>
      </c>
      <c r="DP43" s="112">
        <v>482.34798135105598</v>
      </c>
      <c r="DQ43" s="105">
        <v>877.76</v>
      </c>
      <c r="DR43" s="105">
        <f t="shared" si="54"/>
        <v>8.5665001487947503</v>
      </c>
      <c r="DS43" s="106"/>
    </row>
    <row r="44" spans="1:123" ht="12.9" customHeight="1" thickBot="1" x14ac:dyDescent="0.3">
      <c r="A44" s="51">
        <v>37</v>
      </c>
      <c r="B44" s="91" t="s">
        <v>89</v>
      </c>
      <c r="C44" s="53" t="s">
        <v>31</v>
      </c>
      <c r="D44" s="54"/>
      <c r="E44" s="54"/>
      <c r="F44" s="54"/>
      <c r="G44" s="55">
        <v>2689</v>
      </c>
      <c r="H44" s="92"/>
      <c r="I44" s="51">
        <f t="shared" si="64"/>
        <v>0</v>
      </c>
      <c r="J44" s="51">
        <f t="shared" si="65"/>
        <v>0</v>
      </c>
      <c r="K44" s="51">
        <f t="shared" si="66"/>
        <v>0</v>
      </c>
      <c r="L44" s="51">
        <f t="shared" si="67"/>
        <v>0</v>
      </c>
      <c r="M44" s="51">
        <f t="shared" si="68"/>
        <v>350.07966456070181</v>
      </c>
      <c r="N44" s="51">
        <f t="shared" si="69"/>
        <v>357.3466250798042</v>
      </c>
      <c r="O44" s="58"/>
      <c r="P44" s="58"/>
      <c r="Q44" s="58"/>
      <c r="R44" s="58">
        <f t="shared" si="70"/>
        <v>0</v>
      </c>
      <c r="S44" s="58">
        <f t="shared" si="71"/>
        <v>357.3466250798042</v>
      </c>
      <c r="T44" s="58">
        <f t="shared" si="93"/>
        <v>0</v>
      </c>
      <c r="U44" s="59">
        <f t="shared" si="72"/>
        <v>357.3466250798042</v>
      </c>
      <c r="V44" s="107"/>
      <c r="W44" s="55">
        <v>2689</v>
      </c>
      <c r="X44" s="92"/>
      <c r="Y44" s="92">
        <v>4531</v>
      </c>
      <c r="Z44" s="51">
        <f t="shared" si="73"/>
        <v>0</v>
      </c>
      <c r="AA44" s="51">
        <f t="shared" si="74"/>
        <v>328.69086405163404</v>
      </c>
      <c r="AB44" s="51">
        <f t="shared" si="75"/>
        <v>0</v>
      </c>
      <c r="AC44" s="58"/>
      <c r="AD44" s="58"/>
      <c r="AE44" s="58"/>
      <c r="AF44" s="58">
        <f t="shared" si="76"/>
        <v>328.69086405163404</v>
      </c>
      <c r="AG44" s="58">
        <f t="shared" si="94"/>
        <v>0</v>
      </c>
      <c r="AH44" s="58">
        <f t="shared" si="85"/>
        <v>213.83645100394713</v>
      </c>
      <c r="AI44" s="59">
        <f t="shared" si="77"/>
        <v>542.5273150555812</v>
      </c>
      <c r="AJ44" s="92"/>
      <c r="AK44" s="92">
        <v>4531</v>
      </c>
      <c r="AL44" s="62">
        <v>5825</v>
      </c>
      <c r="AM44" s="58"/>
      <c r="AN44" s="58"/>
      <c r="AO44" s="81">
        <f>$DR$37</f>
        <v>52.819260087115971</v>
      </c>
      <c r="AP44" s="58">
        <f t="shared" si="95"/>
        <v>0</v>
      </c>
      <c r="AQ44" s="58">
        <f t="shared" si="86"/>
        <v>174.95709627595676</v>
      </c>
      <c r="AR44" s="58">
        <f t="shared" si="87"/>
        <v>367.23406694176987</v>
      </c>
      <c r="AS44" s="59">
        <f t="shared" si="78"/>
        <v>595.01042330484256</v>
      </c>
      <c r="AT44" s="108">
        <v>4531</v>
      </c>
      <c r="AU44" s="65">
        <v>5825</v>
      </c>
      <c r="AV44" s="84"/>
      <c r="AW44" s="73"/>
      <c r="AX44" s="85">
        <f>$DR$37*$AQ$5/$AR$5</f>
        <v>43.21575825309489</v>
      </c>
      <c r="AY44" s="77"/>
      <c r="AZ44" s="58">
        <f t="shared" si="88"/>
        <v>165.23725759395916</v>
      </c>
      <c r="BA44" s="58">
        <f t="shared" si="89"/>
        <v>300.46423658872078</v>
      </c>
      <c r="BB44" s="58">
        <f t="shared" si="96"/>
        <v>0</v>
      </c>
      <c r="BC44" s="59">
        <f t="shared" si="79"/>
        <v>508.9172524357748</v>
      </c>
      <c r="BD44" s="65">
        <v>5825</v>
      </c>
      <c r="BE44" s="77"/>
      <c r="BF44" s="71">
        <v>3292</v>
      </c>
      <c r="BG44" s="85">
        <f>$DR$37*$AP$5/$AR$5</f>
        <v>40.814882794589614</v>
      </c>
      <c r="BH44" s="77"/>
      <c r="BI44" s="77"/>
      <c r="BJ44" s="58">
        <f t="shared" si="90"/>
        <v>283.77177900045854</v>
      </c>
      <c r="BK44" s="58">
        <f t="shared" si="97"/>
        <v>0</v>
      </c>
      <c r="BL44" s="73">
        <f t="shared" si="55"/>
        <v>179.60519789703403</v>
      </c>
      <c r="BM44" s="59">
        <f t="shared" si="80"/>
        <v>504.19185969208218</v>
      </c>
      <c r="BN44" s="77"/>
      <c r="BO44" s="87">
        <v>3292</v>
      </c>
      <c r="BP44">
        <v>8605</v>
      </c>
      <c r="BQ44" s="77"/>
      <c r="BR44" s="84"/>
      <c r="BS44" s="77"/>
      <c r="BT44" s="58">
        <f t="shared" si="98"/>
        <v>0</v>
      </c>
      <c r="BU44" s="58">
        <f t="shared" si="56"/>
        <v>167.56023074312861</v>
      </c>
      <c r="BV44" s="73">
        <f t="shared" si="60"/>
        <v>475.79672262993864</v>
      </c>
      <c r="BW44" s="59">
        <f t="shared" si="81"/>
        <v>643.3569533730672</v>
      </c>
      <c r="BX44" s="87">
        <v>3292</v>
      </c>
      <c r="BY44" s="75">
        <v>8605</v>
      </c>
      <c r="BZ44" s="76">
        <v>2968</v>
      </c>
      <c r="CA44" s="84"/>
      <c r="CB44" s="77"/>
      <c r="CD44" s="58">
        <f t="shared" si="57"/>
        <v>158.25132903517701</v>
      </c>
      <c r="CE44" s="58">
        <f t="shared" si="61"/>
        <v>389.28822760631346</v>
      </c>
      <c r="CF44" s="58">
        <f t="shared" si="58"/>
        <v>270.04135649296938</v>
      </c>
      <c r="CG44" s="59">
        <f t="shared" si="82"/>
        <v>659.32958409928278</v>
      </c>
      <c r="CH44" s="75">
        <v>8605</v>
      </c>
      <c r="CI44" s="76">
        <v>2968</v>
      </c>
      <c r="CJ44" s="76"/>
      <c r="CK44" s="77"/>
      <c r="CN44" s="58">
        <f t="shared" si="62"/>
        <v>367.66110385040713</v>
      </c>
      <c r="CO44" s="58">
        <f t="shared" si="59"/>
        <v>220.94292803970222</v>
      </c>
      <c r="CP44" s="58">
        <f t="shared" si="45"/>
        <v>0</v>
      </c>
      <c r="CQ44" s="59">
        <f t="shared" si="63"/>
        <v>588.60403189010935</v>
      </c>
      <c r="CR44" s="75">
        <v>2968</v>
      </c>
      <c r="CS44" s="76"/>
      <c r="CT44" s="76"/>
      <c r="CX44" s="58">
        <f t="shared" si="53"/>
        <v>208.66832092638543</v>
      </c>
      <c r="CY44" s="58">
        <f t="shared" si="46"/>
        <v>0</v>
      </c>
      <c r="CZ44" s="58">
        <f t="shared" si="47"/>
        <v>0</v>
      </c>
      <c r="DA44" s="59">
        <f t="shared" si="83"/>
        <v>208.66832092638543</v>
      </c>
      <c r="DB44" s="75"/>
      <c r="DC44" s="76"/>
      <c r="DD44" s="76"/>
      <c r="DH44" s="58">
        <f t="shared" si="91"/>
        <v>0</v>
      </c>
      <c r="DI44" s="58">
        <f t="shared" si="92"/>
        <v>0</v>
      </c>
      <c r="DJ44" s="58">
        <f t="shared" si="99"/>
        <v>0</v>
      </c>
      <c r="DK44" s="59">
        <f t="shared" si="84"/>
        <v>0</v>
      </c>
      <c r="DM44" s="102" t="s">
        <v>65</v>
      </c>
      <c r="DN44" s="103" t="s">
        <v>101</v>
      </c>
      <c r="DO44" s="104">
        <v>2019</v>
      </c>
      <c r="DP44" s="112">
        <v>482.34798135105598</v>
      </c>
      <c r="DQ44" s="105">
        <v>953.67</v>
      </c>
      <c r="DR44" s="105">
        <f t="shared" si="54"/>
        <v>45.181535413153398</v>
      </c>
      <c r="DS44" s="106"/>
    </row>
    <row r="45" spans="1:123" ht="12.9" customHeight="1" x14ac:dyDescent="0.25">
      <c r="A45" s="51">
        <v>38</v>
      </c>
      <c r="B45" s="91" t="s">
        <v>100</v>
      </c>
      <c r="C45" s="53" t="s">
        <v>31</v>
      </c>
      <c r="D45" s="92"/>
      <c r="E45" s="79">
        <v>1797</v>
      </c>
      <c r="F45" s="79">
        <v>2163</v>
      </c>
      <c r="G45" s="121">
        <v>718</v>
      </c>
      <c r="H45" s="79">
        <v>5318</v>
      </c>
      <c r="I45" s="51">
        <f t="shared" si="64"/>
        <v>0</v>
      </c>
      <c r="J45" s="51">
        <f t="shared" si="65"/>
        <v>172.79894511858797</v>
      </c>
      <c r="K45" s="51">
        <f t="shared" si="66"/>
        <v>0</v>
      </c>
      <c r="L45" s="51">
        <f t="shared" si="67"/>
        <v>264.64369623257193</v>
      </c>
      <c r="M45" s="51">
        <f t="shared" si="68"/>
        <v>93.476087450570432</v>
      </c>
      <c r="N45" s="51">
        <f t="shared" si="69"/>
        <v>95.416465900817926</v>
      </c>
      <c r="O45" s="58"/>
      <c r="P45" s="58"/>
      <c r="Q45" s="58"/>
      <c r="R45" s="58">
        <f t="shared" si="70"/>
        <v>172.79894511858797</v>
      </c>
      <c r="S45" s="58">
        <f t="shared" si="71"/>
        <v>264.64369623257193</v>
      </c>
      <c r="T45" s="58">
        <f t="shared" si="93"/>
        <v>315.31910306166452</v>
      </c>
      <c r="U45" s="59">
        <f t="shared" si="72"/>
        <v>579.96279929423633</v>
      </c>
      <c r="V45" s="116">
        <v>2163</v>
      </c>
      <c r="W45" s="121">
        <v>718</v>
      </c>
      <c r="X45" s="79">
        <v>5318</v>
      </c>
      <c r="Y45" s="79">
        <v>5186</v>
      </c>
      <c r="Z45" s="51">
        <f t="shared" si="73"/>
        <v>248.60246217739544</v>
      </c>
      <c r="AA45" s="51">
        <f t="shared" si="74"/>
        <v>87.764983409845016</v>
      </c>
      <c r="AB45" s="51">
        <f t="shared" si="75"/>
        <v>243.42181813267757</v>
      </c>
      <c r="AC45" s="58"/>
      <c r="AD45" s="58"/>
      <c r="AE45" s="58"/>
      <c r="AF45" s="58">
        <f t="shared" si="76"/>
        <v>243.42181813267757</v>
      </c>
      <c r="AG45" s="58">
        <f t="shared" si="94"/>
        <v>257.98835705045281</v>
      </c>
      <c r="AH45" s="58">
        <f t="shared" si="85"/>
        <v>244.74858417710658</v>
      </c>
      <c r="AI45" s="59">
        <f t="shared" si="77"/>
        <v>502.73694122755933</v>
      </c>
      <c r="AJ45" s="79">
        <v>5318</v>
      </c>
      <c r="AK45" s="79">
        <v>5186</v>
      </c>
      <c r="AL45" s="62">
        <v>4725</v>
      </c>
      <c r="AM45" s="58"/>
      <c r="AN45" s="58"/>
      <c r="AO45" s="63"/>
      <c r="AP45" s="58">
        <f t="shared" si="95"/>
        <v>243.65567054764986</v>
      </c>
      <c r="AQ45" s="58">
        <f t="shared" si="86"/>
        <v>200.24884159945086</v>
      </c>
      <c r="AR45" s="58">
        <f t="shared" si="87"/>
        <v>297.88514442916096</v>
      </c>
      <c r="AS45" s="59">
        <f t="shared" si="78"/>
        <v>541.54081497681079</v>
      </c>
      <c r="AT45" s="117">
        <v>5186</v>
      </c>
      <c r="AU45" s="65">
        <v>4725</v>
      </c>
      <c r="AV45" s="83">
        <v>5443</v>
      </c>
      <c r="AW45" s="77"/>
      <c r="AX45" s="77"/>
      <c r="AY45" s="77"/>
      <c r="AZ45" s="58">
        <f t="shared" si="88"/>
        <v>189.12390595503692</v>
      </c>
      <c r="BA45" s="58">
        <f t="shared" si="89"/>
        <v>243.72420907840441</v>
      </c>
      <c r="BB45" s="58">
        <f t="shared" si="96"/>
        <v>290.3637245392822</v>
      </c>
      <c r="BC45" s="59">
        <f t="shared" si="79"/>
        <v>534.08793361768664</v>
      </c>
      <c r="BD45" s="65">
        <v>4725</v>
      </c>
      <c r="BE45" s="86">
        <v>5443</v>
      </c>
      <c r="BF45" s="96"/>
      <c r="BG45" s="77"/>
      <c r="BH45" s="77"/>
      <c r="BJ45" s="58">
        <f t="shared" si="90"/>
        <v>230.18397524071526</v>
      </c>
      <c r="BK45" s="58">
        <f t="shared" si="97"/>
        <v>237.57032007759454</v>
      </c>
      <c r="BL45" s="73">
        <f t="shared" si="55"/>
        <v>0</v>
      </c>
      <c r="BM45" s="59">
        <f t="shared" si="80"/>
        <v>467.7542953183098</v>
      </c>
      <c r="BN45" s="86">
        <v>5443</v>
      </c>
      <c r="BO45" s="97"/>
      <c r="BP45">
        <v>4905</v>
      </c>
      <c r="BQ45" s="77"/>
      <c r="BS45" s="77"/>
      <c r="BT45" s="58">
        <f t="shared" si="98"/>
        <v>246.04073601361412</v>
      </c>
      <c r="BU45" s="58">
        <f t="shared" si="56"/>
        <v>0</v>
      </c>
      <c r="BV45" s="73">
        <f t="shared" si="60"/>
        <v>271.21242585704232</v>
      </c>
      <c r="BW45" s="59">
        <f t="shared" si="81"/>
        <v>517.25316187065641</v>
      </c>
      <c r="BX45" s="97"/>
      <c r="BY45" s="75">
        <v>4905</v>
      </c>
      <c r="BZ45" s="76">
        <v>978</v>
      </c>
      <c r="CB45" s="77"/>
      <c r="CD45" s="58">
        <f t="shared" si="57"/>
        <v>0</v>
      </c>
      <c r="CE45" s="58">
        <f t="shared" si="61"/>
        <v>221.90107570121646</v>
      </c>
      <c r="CF45" s="58">
        <f t="shared" si="58"/>
        <v>88.982630272952846</v>
      </c>
      <c r="CG45" s="59">
        <f t="shared" si="82"/>
        <v>310.88370597416929</v>
      </c>
      <c r="CH45" s="75">
        <v>4905</v>
      </c>
      <c r="CI45" s="76">
        <v>978</v>
      </c>
      <c r="CJ45" s="76"/>
      <c r="CK45" s="77"/>
      <c r="CN45" s="58">
        <f t="shared" si="62"/>
        <v>209.57323816225997</v>
      </c>
      <c r="CO45" s="58">
        <f t="shared" si="59"/>
        <v>72.803970223325067</v>
      </c>
      <c r="CP45" s="58">
        <f t="shared" si="45"/>
        <v>0</v>
      </c>
      <c r="CQ45" s="59">
        <f t="shared" si="63"/>
        <v>282.37720838558505</v>
      </c>
      <c r="CR45" s="75">
        <v>978</v>
      </c>
      <c r="CS45" s="76"/>
      <c r="CT45" s="76"/>
      <c r="CX45" s="58">
        <f t="shared" si="53"/>
        <v>68.759305210918114</v>
      </c>
      <c r="CY45" s="58">
        <f t="shared" si="46"/>
        <v>0</v>
      </c>
      <c r="CZ45" s="58">
        <f t="shared" si="47"/>
        <v>0</v>
      </c>
      <c r="DA45" s="59">
        <f t="shared" si="83"/>
        <v>68.759305210918114</v>
      </c>
      <c r="DB45" s="75"/>
      <c r="DC45" s="76"/>
      <c r="DD45" s="76"/>
      <c r="DH45" s="58">
        <f t="shared" si="91"/>
        <v>0</v>
      </c>
      <c r="DI45" s="58">
        <f t="shared" si="92"/>
        <v>0</v>
      </c>
      <c r="DJ45" s="58">
        <f t="shared" si="99"/>
        <v>0</v>
      </c>
      <c r="DK45" s="59">
        <f t="shared" si="84"/>
        <v>0</v>
      </c>
      <c r="DM45" s="102" t="s">
        <v>65</v>
      </c>
      <c r="DN45" s="103" t="s">
        <v>49</v>
      </c>
      <c r="DO45" s="104">
        <v>2019</v>
      </c>
      <c r="DP45" s="112">
        <v>482.34798135105598</v>
      </c>
      <c r="DQ45" s="105">
        <v>877.45</v>
      </c>
      <c r="DR45" s="105">
        <f t="shared" si="54"/>
        <v>8.416972274575949</v>
      </c>
      <c r="DS45" s="106"/>
    </row>
    <row r="46" spans="1:123" ht="12.9" customHeight="1" x14ac:dyDescent="0.25">
      <c r="A46" s="51">
        <v>39</v>
      </c>
      <c r="B46" s="91" t="s">
        <v>102</v>
      </c>
      <c r="C46" s="53" t="s">
        <v>31</v>
      </c>
      <c r="D46" s="54"/>
      <c r="E46" s="54"/>
      <c r="F46" s="55">
        <v>1996</v>
      </c>
      <c r="G46" s="92"/>
      <c r="H46" s="55">
        <v>7903</v>
      </c>
      <c r="I46" s="51">
        <f t="shared" si="64"/>
        <v>0</v>
      </c>
      <c r="J46" s="51">
        <f t="shared" si="65"/>
        <v>0</v>
      </c>
      <c r="K46" s="51">
        <f t="shared" si="66"/>
        <v>0</v>
      </c>
      <c r="L46" s="51">
        <f t="shared" si="67"/>
        <v>244.2111963385176</v>
      </c>
      <c r="M46" s="51">
        <f t="shared" si="68"/>
        <v>0</v>
      </c>
      <c r="N46" s="51">
        <f t="shared" si="69"/>
        <v>0</v>
      </c>
      <c r="O46" s="58"/>
      <c r="P46" s="58"/>
      <c r="Q46" s="58"/>
      <c r="R46" s="58">
        <f t="shared" si="70"/>
        <v>0</v>
      </c>
      <c r="S46" s="58">
        <f t="shared" si="71"/>
        <v>244.2111963385176</v>
      </c>
      <c r="T46" s="58">
        <f t="shared" si="93"/>
        <v>468.59098749460975</v>
      </c>
      <c r="U46" s="59">
        <f t="shared" si="72"/>
        <v>712.8021838331274</v>
      </c>
      <c r="V46" s="80">
        <v>1996</v>
      </c>
      <c r="W46" s="92"/>
      <c r="X46" s="55">
        <v>7903</v>
      </c>
      <c r="Y46" s="55">
        <v>9132</v>
      </c>
      <c r="Z46" s="51">
        <f t="shared" si="73"/>
        <v>229.40846717803109</v>
      </c>
      <c r="AA46" s="51">
        <f t="shared" si="74"/>
        <v>0</v>
      </c>
      <c r="AB46" s="51">
        <f t="shared" si="75"/>
        <v>224.62780813352956</v>
      </c>
      <c r="AC46" s="58"/>
      <c r="AD46" s="58"/>
      <c r="AE46" s="58"/>
      <c r="AF46" s="58">
        <f t="shared" si="76"/>
        <v>224.62780813352956</v>
      </c>
      <c r="AG46" s="58">
        <f t="shared" si="94"/>
        <v>383.39262613195342</v>
      </c>
      <c r="AH46" s="58">
        <f t="shared" si="85"/>
        <v>430.97648875922431</v>
      </c>
      <c r="AI46" s="59">
        <f t="shared" si="77"/>
        <v>814.36911489117767</v>
      </c>
      <c r="AJ46" s="55">
        <v>7903</v>
      </c>
      <c r="AK46" s="55">
        <v>9132</v>
      </c>
      <c r="AL46" s="110">
        <v>6320</v>
      </c>
      <c r="AM46" s="58"/>
      <c r="AN46" s="58"/>
      <c r="AO46" s="63"/>
      <c r="AP46" s="58">
        <f t="shared" si="95"/>
        <v>362.09303579128937</v>
      </c>
      <c r="AQ46" s="58">
        <f t="shared" si="86"/>
        <v>352.61712716663806</v>
      </c>
      <c r="AR46" s="58">
        <f t="shared" si="87"/>
        <v>398.44108207244386</v>
      </c>
      <c r="AS46" s="59">
        <f t="shared" si="78"/>
        <v>760.53411786373317</v>
      </c>
      <c r="AT46" s="82">
        <v>9132</v>
      </c>
      <c r="AU46" s="111">
        <v>6320</v>
      </c>
      <c r="AV46" s="84"/>
      <c r="AW46" s="84"/>
      <c r="AX46" s="84"/>
      <c r="AY46" s="77"/>
      <c r="AZ46" s="58">
        <f t="shared" si="88"/>
        <v>333.02728676849154</v>
      </c>
      <c r="BA46" s="58">
        <f t="shared" si="89"/>
        <v>325.99724896836318</v>
      </c>
      <c r="BB46" s="58">
        <f t="shared" si="96"/>
        <v>0</v>
      </c>
      <c r="BC46" s="59">
        <f t="shared" si="79"/>
        <v>659.02453573685466</v>
      </c>
      <c r="BD46" s="111">
        <v>6320</v>
      </c>
      <c r="BE46" s="77"/>
      <c r="BF46" s="96"/>
      <c r="BG46" s="84"/>
      <c r="BH46" s="77"/>
      <c r="BJ46" s="58">
        <f t="shared" si="90"/>
        <v>307.88629069234298</v>
      </c>
      <c r="BK46" s="58">
        <f t="shared" si="97"/>
        <v>0</v>
      </c>
      <c r="BL46" s="73">
        <f t="shared" si="55"/>
        <v>0</v>
      </c>
      <c r="BM46" s="59">
        <f t="shared" si="80"/>
        <v>307.88629069234298</v>
      </c>
      <c r="BN46" s="77"/>
      <c r="BO46" s="97"/>
      <c r="BP46">
        <v>9494</v>
      </c>
      <c r="BQ46" s="77"/>
      <c r="BS46" s="77"/>
      <c r="BT46" s="58">
        <f t="shared" si="98"/>
        <v>0</v>
      </c>
      <c r="BU46" s="58">
        <f t="shared" si="56"/>
        <v>0</v>
      </c>
      <c r="BV46" s="73">
        <f t="shared" si="60"/>
        <v>524.95224690861562</v>
      </c>
      <c r="BW46" s="59">
        <f t="shared" si="81"/>
        <v>524.95224690861562</v>
      </c>
      <c r="BX46" s="97"/>
      <c r="BY46" s="75">
        <v>9494</v>
      </c>
      <c r="BZ46" s="75"/>
      <c r="CB46" s="77"/>
      <c r="CD46" s="58">
        <f t="shared" si="57"/>
        <v>0</v>
      </c>
      <c r="CE46" s="58">
        <f t="shared" si="61"/>
        <v>429.50638383432192</v>
      </c>
      <c r="CF46" s="58">
        <f t="shared" si="58"/>
        <v>0</v>
      </c>
      <c r="CG46" s="59">
        <f t="shared" si="82"/>
        <v>429.50638383432192</v>
      </c>
      <c r="CH46" s="75">
        <v>9494</v>
      </c>
      <c r="CI46" s="75"/>
      <c r="CJ46" s="75"/>
      <c r="CK46" s="77"/>
      <c r="CN46" s="58">
        <f t="shared" si="62"/>
        <v>405.64491806574847</v>
      </c>
      <c r="CO46" s="58">
        <f t="shared" si="59"/>
        <v>0</v>
      </c>
      <c r="CP46" s="58">
        <f t="shared" si="45"/>
        <v>0</v>
      </c>
      <c r="CQ46" s="59">
        <f t="shared" si="63"/>
        <v>405.64491806574847</v>
      </c>
      <c r="CR46" s="75"/>
      <c r="CS46" s="75"/>
      <c r="CT46" s="75"/>
      <c r="CX46" s="58">
        <f t="shared" si="53"/>
        <v>0</v>
      </c>
      <c r="CY46" s="58">
        <f t="shared" si="46"/>
        <v>0</v>
      </c>
      <c r="CZ46" s="58">
        <f t="shared" si="47"/>
        <v>0</v>
      </c>
      <c r="DA46" s="59">
        <f t="shared" si="83"/>
        <v>0</v>
      </c>
      <c r="DB46" s="75"/>
      <c r="DC46" s="75"/>
      <c r="DD46" s="75"/>
      <c r="DH46" s="58">
        <f t="shared" si="91"/>
        <v>0</v>
      </c>
      <c r="DI46" s="58">
        <f t="shared" si="92"/>
        <v>0</v>
      </c>
      <c r="DJ46" s="58">
        <f t="shared" si="99"/>
        <v>0</v>
      </c>
      <c r="DK46" s="59">
        <f t="shared" si="84"/>
        <v>0</v>
      </c>
      <c r="DM46" s="102" t="s">
        <v>35</v>
      </c>
      <c r="DN46" s="103" t="s">
        <v>49</v>
      </c>
      <c r="DO46" s="104">
        <v>2019</v>
      </c>
      <c r="DP46" s="112">
        <v>482.34798135105598</v>
      </c>
      <c r="DQ46" s="105">
        <v>888.39</v>
      </c>
      <c r="DR46" s="105">
        <f t="shared" si="54"/>
        <v>13.693859190556472</v>
      </c>
      <c r="DS46" s="106"/>
    </row>
    <row r="47" spans="1:123" ht="12.9" customHeight="1" x14ac:dyDescent="0.25">
      <c r="A47" s="51">
        <v>40</v>
      </c>
      <c r="B47" s="91" t="s">
        <v>103</v>
      </c>
      <c r="C47" s="53" t="s">
        <v>31</v>
      </c>
      <c r="D47" s="54"/>
      <c r="E47" s="54"/>
      <c r="F47" s="54"/>
      <c r="G47" s="92"/>
      <c r="H47" s="55">
        <v>7181</v>
      </c>
      <c r="I47" s="51">
        <f t="shared" si="64"/>
        <v>0</v>
      </c>
      <c r="J47" s="51">
        <f t="shared" si="65"/>
        <v>0</v>
      </c>
      <c r="K47" s="51">
        <f t="shared" si="66"/>
        <v>0</v>
      </c>
      <c r="L47" s="51">
        <f t="shared" si="67"/>
        <v>0</v>
      </c>
      <c r="M47" s="51">
        <f t="shared" si="68"/>
        <v>0</v>
      </c>
      <c r="N47" s="51">
        <f t="shared" si="69"/>
        <v>0</v>
      </c>
      <c r="O47" s="58"/>
      <c r="P47" s="58"/>
      <c r="Q47" s="58"/>
      <c r="R47" s="58">
        <f t="shared" si="70"/>
        <v>0</v>
      </c>
      <c r="S47" s="58">
        <f t="shared" si="71"/>
        <v>0</v>
      </c>
      <c r="T47" s="58">
        <f t="shared" si="93"/>
        <v>425.78158689090128</v>
      </c>
      <c r="U47" s="59">
        <f t="shared" si="72"/>
        <v>425.78158689090128</v>
      </c>
      <c r="V47" s="107"/>
      <c r="W47" s="92"/>
      <c r="X47" s="55">
        <v>7181</v>
      </c>
      <c r="Y47" s="55">
        <v>7314</v>
      </c>
      <c r="Z47" s="51">
        <f t="shared" si="73"/>
        <v>0</v>
      </c>
      <c r="AA47" s="51">
        <f t="shared" si="74"/>
        <v>0</v>
      </c>
      <c r="AB47" s="51">
        <f t="shared" si="75"/>
        <v>0</v>
      </c>
      <c r="AC47" s="58"/>
      <c r="AD47" s="58"/>
      <c r="AE47" s="58"/>
      <c r="AF47" s="58">
        <f t="shared" si="76"/>
        <v>0</v>
      </c>
      <c r="AG47" s="58">
        <f t="shared" si="94"/>
        <v>348.36675291073738</v>
      </c>
      <c r="AH47" s="58">
        <f t="shared" si="85"/>
        <v>345.17762141753906</v>
      </c>
      <c r="AI47" s="59">
        <f t="shared" si="77"/>
        <v>693.54437432827649</v>
      </c>
      <c r="AJ47" s="55">
        <v>7181</v>
      </c>
      <c r="AK47" s="55">
        <v>7314</v>
      </c>
      <c r="AL47" s="110">
        <v>6353</v>
      </c>
      <c r="AM47" s="58"/>
      <c r="AN47" s="58"/>
      <c r="AO47" s="63"/>
      <c r="AP47" s="58">
        <f t="shared" si="95"/>
        <v>329.01304441569641</v>
      </c>
      <c r="AQ47" s="58">
        <f t="shared" si="86"/>
        <v>282.41805388707741</v>
      </c>
      <c r="AR47" s="58">
        <f t="shared" si="87"/>
        <v>400.52154974782212</v>
      </c>
      <c r="AS47" s="59">
        <f t="shared" si="78"/>
        <v>729.53459416351848</v>
      </c>
      <c r="AT47" s="82">
        <v>7314</v>
      </c>
      <c r="AU47" s="111">
        <v>6353</v>
      </c>
      <c r="AV47" s="83">
        <v>8403</v>
      </c>
      <c r="AW47" s="84"/>
      <c r="AX47" s="84"/>
      <c r="AY47" s="77"/>
      <c r="AZ47" s="58">
        <f t="shared" si="88"/>
        <v>266.72816200446198</v>
      </c>
      <c r="BA47" s="58">
        <f t="shared" si="89"/>
        <v>327.69944979367267</v>
      </c>
      <c r="BB47" s="58">
        <f t="shared" si="96"/>
        <v>448.26867119301647</v>
      </c>
      <c r="BC47" s="59">
        <f t="shared" si="79"/>
        <v>775.96812098668909</v>
      </c>
      <c r="BD47" s="111">
        <v>6353</v>
      </c>
      <c r="BE47" s="86">
        <v>8403</v>
      </c>
      <c r="BF47" s="71">
        <v>5990</v>
      </c>
      <c r="BG47" s="84"/>
      <c r="BH47" s="77"/>
      <c r="BJ47" s="58">
        <f t="shared" si="90"/>
        <v>309.49392480513529</v>
      </c>
      <c r="BK47" s="58">
        <f t="shared" si="97"/>
        <v>366.76527643064986</v>
      </c>
      <c r="BL47" s="73">
        <f t="shared" si="55"/>
        <v>326.80289653804186</v>
      </c>
      <c r="BM47" s="59">
        <f t="shared" si="80"/>
        <v>693.56817296869178</v>
      </c>
      <c r="BN47" s="86">
        <v>8403</v>
      </c>
      <c r="BO47" s="87">
        <v>5990</v>
      </c>
      <c r="BP47">
        <v>8506</v>
      </c>
      <c r="BQ47" s="77"/>
      <c r="BS47" s="77"/>
      <c r="BT47" s="58">
        <f t="shared" si="98"/>
        <v>379.84205488193999</v>
      </c>
      <c r="BU47" s="58">
        <f t="shared" si="56"/>
        <v>304.88632507634878</v>
      </c>
      <c r="BV47" s="73">
        <f t="shared" si="60"/>
        <v>470.3227103649341</v>
      </c>
      <c r="BW47" s="59">
        <f t="shared" si="81"/>
        <v>850.16476524687414</v>
      </c>
      <c r="BX47" s="87">
        <v>5990</v>
      </c>
      <c r="BY47" s="75">
        <v>8506</v>
      </c>
      <c r="BZ47" s="75"/>
      <c r="CB47" s="77"/>
      <c r="CD47" s="58">
        <f t="shared" si="57"/>
        <v>287.94819590544051</v>
      </c>
      <c r="CE47" s="58">
        <f t="shared" si="61"/>
        <v>384.80949029858249</v>
      </c>
      <c r="CF47" s="58">
        <f t="shared" si="58"/>
        <v>0</v>
      </c>
      <c r="CG47" s="59">
        <f t="shared" si="82"/>
        <v>672.757686204023</v>
      </c>
      <c r="CH47" s="75">
        <v>8506</v>
      </c>
      <c r="CI47" s="75"/>
      <c r="CJ47" s="75"/>
      <c r="CK47" s="77"/>
      <c r="CN47" s="58">
        <f t="shared" si="62"/>
        <v>363.43118528199454</v>
      </c>
      <c r="CO47" s="58">
        <f t="shared" si="59"/>
        <v>0</v>
      </c>
      <c r="CP47" s="58">
        <f t="shared" ref="CP47:CP78" si="100">CJ47/CJ$2*CJ$5*CP$5</f>
        <v>0</v>
      </c>
      <c r="CQ47" s="59">
        <f t="shared" si="63"/>
        <v>363.43118528199454</v>
      </c>
      <c r="CR47" s="75"/>
      <c r="CS47" s="75"/>
      <c r="CT47" s="75"/>
      <c r="CX47" s="58">
        <f t="shared" si="53"/>
        <v>0</v>
      </c>
      <c r="CY47" s="58">
        <f t="shared" ref="CY47:CY78" si="101">CS47/CS$2*CS$5*CY$5</f>
        <v>0</v>
      </c>
      <c r="CZ47" s="58">
        <f t="shared" ref="CZ47:CZ78" si="102">CT47/CT$2*CT$5*CZ$5</f>
        <v>0</v>
      </c>
      <c r="DA47" s="59">
        <f t="shared" si="83"/>
        <v>0</v>
      </c>
      <c r="DB47" s="75"/>
      <c r="DC47" s="75"/>
      <c r="DD47" s="75"/>
      <c r="DH47" s="58">
        <f t="shared" si="91"/>
        <v>0</v>
      </c>
      <c r="DI47" s="58">
        <f t="shared" si="92"/>
        <v>0</v>
      </c>
      <c r="DJ47" s="58">
        <f t="shared" si="99"/>
        <v>0</v>
      </c>
      <c r="DK47" s="59">
        <f t="shared" si="84"/>
        <v>0</v>
      </c>
      <c r="DM47" s="102" t="s">
        <v>104</v>
      </c>
      <c r="DN47" s="103" t="s">
        <v>105</v>
      </c>
      <c r="DO47" s="104">
        <v>2019</v>
      </c>
      <c r="DP47" s="112">
        <v>482.34798135105598</v>
      </c>
      <c r="DQ47" s="105">
        <v>892.43</v>
      </c>
      <c r="DR47" s="105">
        <f t="shared" si="54"/>
        <v>15.642545035214722</v>
      </c>
      <c r="DS47" s="106"/>
    </row>
    <row r="48" spans="1:123" ht="12.9" customHeight="1" x14ac:dyDescent="0.25">
      <c r="A48" s="51">
        <v>41</v>
      </c>
      <c r="B48" s="91" t="s">
        <v>104</v>
      </c>
      <c r="C48" s="53" t="s">
        <v>31</v>
      </c>
      <c r="D48" s="54"/>
      <c r="E48" s="55">
        <v>2089</v>
      </c>
      <c r="F48" s="54"/>
      <c r="G48" s="55">
        <v>2029</v>
      </c>
      <c r="H48" s="55">
        <v>6257</v>
      </c>
      <c r="I48" s="51">
        <f t="shared" si="64"/>
        <v>0</v>
      </c>
      <c r="J48" s="51">
        <f t="shared" si="65"/>
        <v>200.87757170435742</v>
      </c>
      <c r="K48" s="51">
        <f t="shared" si="66"/>
        <v>0</v>
      </c>
      <c r="L48" s="51">
        <f t="shared" si="67"/>
        <v>0</v>
      </c>
      <c r="M48" s="51">
        <f t="shared" si="68"/>
        <v>264.154570246807</v>
      </c>
      <c r="N48" s="51">
        <f t="shared" si="69"/>
        <v>269.63789597877383</v>
      </c>
      <c r="O48" s="58"/>
      <c r="P48" s="58"/>
      <c r="Q48" s="58"/>
      <c r="R48" s="58">
        <f t="shared" si="70"/>
        <v>200.87757170435742</v>
      </c>
      <c r="S48" s="58">
        <f t="shared" si="71"/>
        <v>269.63789597877383</v>
      </c>
      <c r="T48" s="58">
        <f t="shared" si="93"/>
        <v>370.99504096593358</v>
      </c>
      <c r="U48" s="59">
        <f t="shared" si="72"/>
        <v>640.63293694470735</v>
      </c>
      <c r="V48" s="107"/>
      <c r="W48" s="55">
        <v>2029</v>
      </c>
      <c r="X48" s="55">
        <v>6257</v>
      </c>
      <c r="Y48" s="55">
        <v>7609</v>
      </c>
      <c r="Z48" s="51">
        <f t="shared" si="73"/>
        <v>0</v>
      </c>
      <c r="AA48" s="51">
        <f t="shared" si="74"/>
        <v>248.01553111222222</v>
      </c>
      <c r="AB48" s="51">
        <f t="shared" si="75"/>
        <v>0</v>
      </c>
      <c r="AC48" s="58"/>
      <c r="AD48" s="58"/>
      <c r="AE48" s="58"/>
      <c r="AF48" s="58">
        <f t="shared" si="76"/>
        <v>248.01553111222222</v>
      </c>
      <c r="AG48" s="58">
        <f t="shared" si="94"/>
        <v>303.5413971539457</v>
      </c>
      <c r="AH48" s="58">
        <f t="shared" si="85"/>
        <v>359.0998798695727</v>
      </c>
      <c r="AI48" s="59">
        <f t="shared" si="77"/>
        <v>662.64127702351846</v>
      </c>
      <c r="AJ48" s="55">
        <v>6257</v>
      </c>
      <c r="AK48" s="55">
        <v>7609</v>
      </c>
      <c r="AL48" s="110">
        <v>4463</v>
      </c>
      <c r="AM48" s="58"/>
      <c r="AN48" s="58"/>
      <c r="AO48" s="63"/>
      <c r="AP48" s="58">
        <f t="shared" si="95"/>
        <v>286.67798620094868</v>
      </c>
      <c r="AQ48" s="58">
        <f t="shared" si="86"/>
        <v>293.80899262055948</v>
      </c>
      <c r="AR48" s="58">
        <f t="shared" si="87"/>
        <v>281.36749197615768</v>
      </c>
      <c r="AS48" s="59">
        <f t="shared" si="78"/>
        <v>580.48697882150816</v>
      </c>
      <c r="AT48" s="82">
        <v>7609</v>
      </c>
      <c r="AU48" s="111">
        <v>4463</v>
      </c>
      <c r="AV48" s="83">
        <v>7420</v>
      </c>
      <c r="AW48" s="84"/>
      <c r="AX48" s="84"/>
      <c r="AY48" s="77"/>
      <c r="AZ48" s="58">
        <f t="shared" si="88"/>
        <v>277.48627080830619</v>
      </c>
      <c r="BA48" s="58">
        <f t="shared" si="89"/>
        <v>230.20976616231084</v>
      </c>
      <c r="BB48" s="58">
        <f t="shared" si="96"/>
        <v>395.82929194956353</v>
      </c>
      <c r="BC48" s="59">
        <f t="shared" si="79"/>
        <v>673.31556275786966</v>
      </c>
      <c r="BD48" s="111">
        <v>4463</v>
      </c>
      <c r="BE48" s="86">
        <v>7420</v>
      </c>
      <c r="BF48" s="96"/>
      <c r="BG48" s="84"/>
      <c r="BH48" s="77"/>
      <c r="BI48" s="72">
        <f>$DR$47</f>
        <v>15.642545035214722</v>
      </c>
      <c r="BJ48" s="58">
        <f t="shared" si="90"/>
        <v>217.42033470884914</v>
      </c>
      <c r="BK48" s="58">
        <f t="shared" si="97"/>
        <v>323.86032977691559</v>
      </c>
      <c r="BL48" s="73">
        <f t="shared" si="55"/>
        <v>0</v>
      </c>
      <c r="BM48" s="59">
        <f t="shared" si="80"/>
        <v>541.28066448576476</v>
      </c>
      <c r="BN48" s="83">
        <v>7420</v>
      </c>
      <c r="BO48" s="97"/>
      <c r="BP48">
        <v>6288</v>
      </c>
      <c r="BQ48" s="77"/>
      <c r="BR48" s="72"/>
      <c r="BS48" s="81"/>
      <c r="BT48" s="58">
        <f t="shared" si="98"/>
        <v>335.40736013614128</v>
      </c>
      <c r="BU48" s="58">
        <f t="shared" si="56"/>
        <v>0</v>
      </c>
      <c r="BV48" s="73">
        <f t="shared" si="60"/>
        <v>347.68271840756006</v>
      </c>
      <c r="BW48" s="59">
        <f t="shared" si="81"/>
        <v>683.09007854370134</v>
      </c>
      <c r="BX48" s="97"/>
      <c r="BY48" s="75">
        <v>6288</v>
      </c>
      <c r="BZ48" s="75"/>
      <c r="CA48" s="72"/>
      <c r="CB48" s="81"/>
      <c r="CD48" s="58">
        <f t="shared" si="57"/>
        <v>0</v>
      </c>
      <c r="CE48" s="58">
        <f t="shared" si="61"/>
        <v>284.46767869709464</v>
      </c>
      <c r="CF48" s="58">
        <f t="shared" si="58"/>
        <v>0</v>
      </c>
      <c r="CG48" s="59">
        <f t="shared" si="82"/>
        <v>284.46767869709464</v>
      </c>
      <c r="CH48" s="75">
        <v>6288</v>
      </c>
      <c r="CI48" s="75"/>
      <c r="CJ48" s="75"/>
      <c r="CK48" s="81"/>
      <c r="CN48" s="58">
        <f t="shared" si="62"/>
        <v>268.66391876947824</v>
      </c>
      <c r="CO48" s="58">
        <f t="shared" si="59"/>
        <v>0</v>
      </c>
      <c r="CP48" s="58">
        <f t="shared" si="100"/>
        <v>0</v>
      </c>
      <c r="CQ48" s="59">
        <f t="shared" si="63"/>
        <v>268.66391876947824</v>
      </c>
      <c r="CR48" s="75"/>
      <c r="CS48" s="75"/>
      <c r="CT48" s="75"/>
      <c r="CX48" s="58">
        <f t="shared" ref="CX48:CX79" si="103">CR48/CR$2*CR$5*CX$5</f>
        <v>0</v>
      </c>
      <c r="CY48" s="58">
        <f t="shared" si="101"/>
        <v>0</v>
      </c>
      <c r="CZ48" s="58">
        <f t="shared" si="102"/>
        <v>0</v>
      </c>
      <c r="DA48" s="59">
        <f t="shared" si="83"/>
        <v>0</v>
      </c>
      <c r="DB48" s="75"/>
      <c r="DC48" s="75"/>
      <c r="DD48" s="75"/>
      <c r="DH48" s="58">
        <f t="shared" si="91"/>
        <v>0</v>
      </c>
      <c r="DI48" s="58">
        <f t="shared" si="92"/>
        <v>0</v>
      </c>
      <c r="DJ48" s="58">
        <f t="shared" si="99"/>
        <v>0</v>
      </c>
      <c r="DK48" s="59">
        <f t="shared" si="84"/>
        <v>0</v>
      </c>
      <c r="DM48" s="102" t="s">
        <v>63</v>
      </c>
      <c r="DN48" s="103" t="s">
        <v>105</v>
      </c>
      <c r="DO48" s="104">
        <v>2019</v>
      </c>
      <c r="DP48" s="112">
        <v>482.34798135105598</v>
      </c>
      <c r="DQ48" s="105">
        <v>861.55</v>
      </c>
      <c r="DR48" s="105">
        <f t="shared" si="54"/>
        <v>0.74763937109411494</v>
      </c>
      <c r="DS48" s="106"/>
    </row>
    <row r="49" spans="1:123" ht="12.9" customHeight="1" x14ac:dyDescent="0.25">
      <c r="A49" s="51">
        <v>42</v>
      </c>
      <c r="B49" s="131" t="s">
        <v>106</v>
      </c>
      <c r="C49" s="20" t="s">
        <v>33</v>
      </c>
      <c r="D49" s="51"/>
      <c r="E49" s="131"/>
      <c r="F49" s="51"/>
      <c r="G49" s="51"/>
      <c r="H49" s="131"/>
      <c r="I49" s="51">
        <f t="shared" si="64"/>
        <v>0</v>
      </c>
      <c r="J49" s="51">
        <f t="shared" si="65"/>
        <v>0</v>
      </c>
      <c r="K49" s="51">
        <f t="shared" si="66"/>
        <v>0</v>
      </c>
      <c r="L49" s="51">
        <f t="shared" si="67"/>
        <v>0</v>
      </c>
      <c r="M49" s="51">
        <f t="shared" si="68"/>
        <v>0</v>
      </c>
      <c r="N49" s="51">
        <f t="shared" si="69"/>
        <v>0</v>
      </c>
      <c r="O49" s="58"/>
      <c r="P49" s="58"/>
      <c r="Q49" s="58"/>
      <c r="R49" s="58">
        <f t="shared" si="70"/>
        <v>0</v>
      </c>
      <c r="S49" s="58">
        <f t="shared" si="71"/>
        <v>0</v>
      </c>
      <c r="T49" s="58">
        <f t="shared" si="93"/>
        <v>0</v>
      </c>
      <c r="U49" s="59">
        <f t="shared" si="72"/>
        <v>0</v>
      </c>
      <c r="V49" s="129"/>
      <c r="W49" s="51"/>
      <c r="X49" s="131"/>
      <c r="Y49" s="131"/>
      <c r="Z49" s="51">
        <f t="shared" si="73"/>
        <v>0</v>
      </c>
      <c r="AA49" s="51">
        <f t="shared" si="74"/>
        <v>0</v>
      </c>
      <c r="AB49" s="51">
        <f t="shared" si="75"/>
        <v>0</v>
      </c>
      <c r="AC49" s="58"/>
      <c r="AD49" s="58"/>
      <c r="AE49" s="58"/>
      <c r="AF49" s="58">
        <f t="shared" si="76"/>
        <v>0</v>
      </c>
      <c r="AG49" s="58">
        <f t="shared" si="94"/>
        <v>0</v>
      </c>
      <c r="AH49" s="58">
        <f t="shared" si="85"/>
        <v>0</v>
      </c>
      <c r="AI49" s="59">
        <f t="shared" si="77"/>
        <v>0</v>
      </c>
      <c r="AJ49" s="131"/>
      <c r="AK49" s="131"/>
      <c r="AM49" s="58"/>
      <c r="AN49" s="58"/>
      <c r="AO49" s="63"/>
      <c r="AP49" s="58">
        <f t="shared" si="95"/>
        <v>0</v>
      </c>
      <c r="AQ49" s="58">
        <f t="shared" si="86"/>
        <v>0</v>
      </c>
      <c r="AR49" s="58">
        <f t="shared" si="87"/>
        <v>0</v>
      </c>
      <c r="AS49" s="59">
        <f t="shared" si="78"/>
        <v>0</v>
      </c>
      <c r="AT49" s="141"/>
      <c r="AU49" s="118"/>
      <c r="AV49" s="84"/>
      <c r="AW49" s="84"/>
      <c r="AX49" s="84"/>
      <c r="AY49" s="77"/>
      <c r="AZ49" s="58">
        <f t="shared" si="88"/>
        <v>0</v>
      </c>
      <c r="BA49" s="58">
        <f t="shared" si="89"/>
        <v>0</v>
      </c>
      <c r="BB49" s="58">
        <f t="shared" si="96"/>
        <v>0</v>
      </c>
      <c r="BC49" s="59">
        <f t="shared" si="79"/>
        <v>0</v>
      </c>
      <c r="BD49" s="118"/>
      <c r="BE49" s="77"/>
      <c r="BF49" s="71"/>
      <c r="BG49" s="84"/>
      <c r="BH49" s="77"/>
      <c r="BJ49" s="58">
        <f t="shared" si="90"/>
        <v>0</v>
      </c>
      <c r="BK49" s="58">
        <f t="shared" si="97"/>
        <v>0</v>
      </c>
      <c r="BL49" s="73">
        <f t="shared" si="55"/>
        <v>0</v>
      </c>
      <c r="BM49" s="59">
        <f t="shared" si="80"/>
        <v>0</v>
      </c>
      <c r="BN49" s="63"/>
      <c r="BO49" s="77"/>
      <c r="BP49">
        <v>5731</v>
      </c>
      <c r="BQ49" s="77"/>
      <c r="BS49" s="77"/>
      <c r="BT49" s="58">
        <f t="shared" si="98"/>
        <v>0</v>
      </c>
      <c r="BU49" s="58">
        <f t="shared" si="56"/>
        <v>0</v>
      </c>
      <c r="BV49" s="73">
        <f t="shared" si="60"/>
        <v>316.88448778526191</v>
      </c>
      <c r="BW49" s="59">
        <f t="shared" si="81"/>
        <v>316.88448778526191</v>
      </c>
      <c r="BX49" s="77"/>
      <c r="BY49" s="75">
        <v>5731</v>
      </c>
      <c r="BZ49" s="75"/>
      <c r="CB49" s="77"/>
      <c r="CD49" s="58">
        <f t="shared" si="57"/>
        <v>0</v>
      </c>
      <c r="CE49" s="58">
        <f t="shared" si="61"/>
        <v>259.26912636975976</v>
      </c>
      <c r="CF49" s="58">
        <f t="shared" si="58"/>
        <v>0</v>
      </c>
      <c r="CG49" s="59">
        <f t="shared" si="82"/>
        <v>259.26912636975976</v>
      </c>
      <c r="CH49" s="75">
        <v>5731</v>
      </c>
      <c r="CI49" s="75"/>
      <c r="CJ49" s="75"/>
      <c r="CK49" s="77"/>
      <c r="CN49" s="58">
        <f t="shared" si="62"/>
        <v>244.86528601588421</v>
      </c>
      <c r="CO49" s="58">
        <f t="shared" si="59"/>
        <v>0</v>
      </c>
      <c r="CP49" s="58">
        <f t="shared" si="100"/>
        <v>0</v>
      </c>
      <c r="CQ49" s="59">
        <f t="shared" si="63"/>
        <v>244.86528601588421</v>
      </c>
      <c r="CR49" s="75"/>
      <c r="CS49" s="75"/>
      <c r="CT49" s="75"/>
      <c r="CX49" s="58">
        <f t="shared" si="103"/>
        <v>0</v>
      </c>
      <c r="CY49" s="58">
        <f t="shared" si="101"/>
        <v>0</v>
      </c>
      <c r="CZ49" s="58">
        <f t="shared" si="102"/>
        <v>0</v>
      </c>
      <c r="DA49" s="59">
        <f t="shared" si="83"/>
        <v>0</v>
      </c>
      <c r="DB49" s="75"/>
      <c r="DC49" s="75"/>
      <c r="DD49" s="75"/>
      <c r="DH49" s="58">
        <f t="shared" si="91"/>
        <v>0</v>
      </c>
      <c r="DI49" s="58">
        <f t="shared" si="92"/>
        <v>0</v>
      </c>
      <c r="DJ49" s="58">
        <f t="shared" si="99"/>
        <v>0</v>
      </c>
      <c r="DK49" s="59">
        <f t="shared" si="84"/>
        <v>0</v>
      </c>
      <c r="DM49" s="102" t="s">
        <v>30</v>
      </c>
      <c r="DN49" s="103" t="s">
        <v>105</v>
      </c>
      <c r="DO49" s="104">
        <v>2019</v>
      </c>
      <c r="DP49" s="112">
        <v>482.34798135105598</v>
      </c>
      <c r="DQ49" s="105">
        <v>949.95</v>
      </c>
      <c r="DR49" s="105">
        <f t="shared" si="54"/>
        <v>43.387200922527505</v>
      </c>
      <c r="DS49" s="106"/>
    </row>
    <row r="50" spans="1:123" ht="12.9" customHeight="1" x14ac:dyDescent="0.25">
      <c r="A50" s="51">
        <v>43</v>
      </c>
      <c r="B50" s="91" t="s">
        <v>107</v>
      </c>
      <c r="C50" s="113" t="s">
        <v>31</v>
      </c>
      <c r="D50" s="54"/>
      <c r="E50" s="54"/>
      <c r="F50" s="92"/>
      <c r="G50" s="54"/>
      <c r="H50" s="92"/>
      <c r="I50" s="51">
        <f t="shared" si="64"/>
        <v>0</v>
      </c>
      <c r="J50" s="51">
        <f t="shared" si="65"/>
        <v>0</v>
      </c>
      <c r="K50" s="51">
        <f t="shared" si="66"/>
        <v>0</v>
      </c>
      <c r="L50" s="51">
        <f t="shared" si="67"/>
        <v>0</v>
      </c>
      <c r="M50" s="51">
        <f t="shared" si="68"/>
        <v>0</v>
      </c>
      <c r="N50" s="51">
        <f t="shared" si="69"/>
        <v>0</v>
      </c>
      <c r="O50" s="58"/>
      <c r="P50" s="58"/>
      <c r="Q50" s="58"/>
      <c r="R50" s="58">
        <f t="shared" si="70"/>
        <v>0</v>
      </c>
      <c r="S50" s="58">
        <f t="shared" si="71"/>
        <v>0</v>
      </c>
      <c r="T50" s="58">
        <f t="shared" si="93"/>
        <v>0</v>
      </c>
      <c r="U50" s="59">
        <f t="shared" si="72"/>
        <v>0</v>
      </c>
      <c r="V50" s="115"/>
      <c r="W50" s="54"/>
      <c r="X50" s="92"/>
      <c r="Y50" s="92"/>
      <c r="Z50" s="51">
        <f t="shared" si="73"/>
        <v>0</v>
      </c>
      <c r="AA50" s="51">
        <f t="shared" si="74"/>
        <v>0</v>
      </c>
      <c r="AB50" s="51">
        <f t="shared" si="75"/>
        <v>0</v>
      </c>
      <c r="AC50" s="58"/>
      <c r="AD50" s="58"/>
      <c r="AE50" s="58"/>
      <c r="AF50" s="58">
        <f t="shared" si="76"/>
        <v>0</v>
      </c>
      <c r="AG50" s="58">
        <f t="shared" si="94"/>
        <v>0</v>
      </c>
      <c r="AH50" s="58">
        <f t="shared" si="85"/>
        <v>0</v>
      </c>
      <c r="AI50" s="59">
        <f t="shared" si="77"/>
        <v>0</v>
      </c>
      <c r="AJ50" s="92"/>
      <c r="AK50" s="92"/>
      <c r="AM50" s="58"/>
      <c r="AN50" s="58"/>
      <c r="AO50" s="63"/>
      <c r="AP50" s="58">
        <f t="shared" si="95"/>
        <v>0</v>
      </c>
      <c r="AQ50" s="58">
        <f t="shared" si="86"/>
        <v>0</v>
      </c>
      <c r="AR50" s="58">
        <f t="shared" si="87"/>
        <v>0</v>
      </c>
      <c r="AS50" s="59">
        <f t="shared" si="78"/>
        <v>0</v>
      </c>
      <c r="AT50" s="108"/>
      <c r="AU50" s="118"/>
      <c r="AV50" s="84"/>
      <c r="AW50" s="84"/>
      <c r="AX50" s="84"/>
      <c r="AY50" s="77"/>
      <c r="AZ50" s="58">
        <f t="shared" si="88"/>
        <v>0</v>
      </c>
      <c r="BA50" s="58">
        <f t="shared" si="89"/>
        <v>0</v>
      </c>
      <c r="BB50" s="58">
        <f t="shared" si="96"/>
        <v>0</v>
      </c>
      <c r="BC50" s="59">
        <f t="shared" si="79"/>
        <v>0</v>
      </c>
      <c r="BD50" s="118"/>
      <c r="BE50" s="77"/>
      <c r="BF50" s="96"/>
      <c r="BG50" s="84"/>
      <c r="BH50" s="77"/>
      <c r="BJ50" s="58">
        <f t="shared" si="90"/>
        <v>0</v>
      </c>
      <c r="BK50" s="58">
        <f t="shared" si="97"/>
        <v>0</v>
      </c>
      <c r="BL50" s="73">
        <f t="shared" si="55"/>
        <v>0</v>
      </c>
      <c r="BM50" s="59">
        <f t="shared" si="80"/>
        <v>0</v>
      </c>
      <c r="BN50" s="63"/>
      <c r="BO50" s="77"/>
      <c r="BP50">
        <v>5045</v>
      </c>
      <c r="BQ50" s="77"/>
      <c r="BS50" s="77"/>
      <c r="BT50" s="58">
        <f t="shared" si="98"/>
        <v>0</v>
      </c>
      <c r="BU50" s="58">
        <f t="shared" si="56"/>
        <v>0</v>
      </c>
      <c r="BV50" s="73">
        <f t="shared" si="60"/>
        <v>278.95345330250325</v>
      </c>
      <c r="BW50" s="59">
        <f t="shared" si="81"/>
        <v>278.95345330250325</v>
      </c>
      <c r="BX50" s="77"/>
      <c r="BY50" s="75">
        <v>5045</v>
      </c>
      <c r="BZ50" s="75"/>
      <c r="CB50" s="77"/>
      <c r="CD50" s="58">
        <f t="shared" si="57"/>
        <v>0</v>
      </c>
      <c r="CE50" s="58">
        <f t="shared" si="61"/>
        <v>228.23464361113903</v>
      </c>
      <c r="CF50" s="58">
        <f t="shared" si="58"/>
        <v>0</v>
      </c>
      <c r="CG50" s="59">
        <f t="shared" si="82"/>
        <v>228.23464361113903</v>
      </c>
      <c r="CH50" s="75">
        <v>5045</v>
      </c>
      <c r="CI50" s="75"/>
      <c r="CJ50" s="75"/>
      <c r="CK50" s="77"/>
      <c r="CN50" s="58">
        <f t="shared" si="62"/>
        <v>215.55494118829799</v>
      </c>
      <c r="CO50" s="58">
        <f t="shared" si="59"/>
        <v>0</v>
      </c>
      <c r="CP50" s="58">
        <f t="shared" si="100"/>
        <v>0</v>
      </c>
      <c r="CQ50" s="59">
        <f t="shared" si="63"/>
        <v>215.55494118829799</v>
      </c>
      <c r="CR50" s="75"/>
      <c r="CS50" s="75"/>
      <c r="CT50" s="75"/>
      <c r="CX50" s="58">
        <f t="shared" si="103"/>
        <v>0</v>
      </c>
      <c r="CY50" s="58">
        <f t="shared" si="101"/>
        <v>0</v>
      </c>
      <c r="CZ50" s="58">
        <f t="shared" si="102"/>
        <v>0</v>
      </c>
      <c r="DA50" s="59">
        <f t="shared" si="83"/>
        <v>0</v>
      </c>
      <c r="DB50" s="75"/>
      <c r="DC50" s="75"/>
      <c r="DD50" s="75"/>
      <c r="DH50" s="58">
        <f t="shared" si="91"/>
        <v>0</v>
      </c>
      <c r="DI50" s="58">
        <f t="shared" si="92"/>
        <v>0</v>
      </c>
      <c r="DJ50" s="58">
        <f t="shared" si="99"/>
        <v>0</v>
      </c>
      <c r="DK50" s="59">
        <f t="shared" si="84"/>
        <v>0</v>
      </c>
      <c r="DM50" s="102" t="s">
        <v>42</v>
      </c>
      <c r="DN50" s="103" t="s">
        <v>105</v>
      </c>
      <c r="DO50" s="104">
        <v>2019</v>
      </c>
      <c r="DP50" s="112">
        <v>482.34798135105598</v>
      </c>
      <c r="DQ50" s="105">
        <v>906.67</v>
      </c>
      <c r="DR50" s="105">
        <f t="shared" si="54"/>
        <v>22.511180289653765</v>
      </c>
      <c r="DS50" s="106"/>
    </row>
    <row r="51" spans="1:123" ht="12.9" customHeight="1" x14ac:dyDescent="0.25">
      <c r="A51" s="51">
        <v>44</v>
      </c>
      <c r="B51" s="131" t="s">
        <v>108</v>
      </c>
      <c r="C51" s="20" t="s">
        <v>31</v>
      </c>
      <c r="D51" s="51"/>
      <c r="E51" s="51"/>
      <c r="F51" s="51"/>
      <c r="G51" s="51"/>
      <c r="H51" s="131"/>
      <c r="I51" s="51">
        <f t="shared" si="64"/>
        <v>0</v>
      </c>
      <c r="J51" s="51">
        <f t="shared" si="65"/>
        <v>0</v>
      </c>
      <c r="K51" s="51">
        <f t="shared" si="66"/>
        <v>0</v>
      </c>
      <c r="L51" s="51">
        <f t="shared" si="67"/>
        <v>0</v>
      </c>
      <c r="M51" s="51">
        <f t="shared" si="68"/>
        <v>0</v>
      </c>
      <c r="N51" s="51">
        <f t="shared" si="69"/>
        <v>0</v>
      </c>
      <c r="O51" s="58"/>
      <c r="P51" s="58"/>
      <c r="Q51" s="58"/>
      <c r="R51" s="58">
        <f t="shared" si="70"/>
        <v>0</v>
      </c>
      <c r="S51" s="58">
        <f t="shared" si="71"/>
        <v>0</v>
      </c>
      <c r="T51" s="58">
        <f t="shared" si="93"/>
        <v>0</v>
      </c>
      <c r="U51" s="59">
        <f t="shared" si="72"/>
        <v>0</v>
      </c>
      <c r="V51" s="129"/>
      <c r="W51" s="51"/>
      <c r="X51" s="131"/>
      <c r="Y51" s="131"/>
      <c r="Z51" s="51">
        <f t="shared" si="73"/>
        <v>0</v>
      </c>
      <c r="AA51" s="51">
        <f t="shared" si="74"/>
        <v>0</v>
      </c>
      <c r="AB51" s="51">
        <f t="shared" si="75"/>
        <v>0</v>
      </c>
      <c r="AC51" s="58"/>
      <c r="AD51" s="58"/>
      <c r="AE51" s="58"/>
      <c r="AF51" s="58">
        <f t="shared" si="76"/>
        <v>0</v>
      </c>
      <c r="AG51" s="58">
        <f t="shared" si="94"/>
        <v>0</v>
      </c>
      <c r="AH51" s="58">
        <f t="shared" si="85"/>
        <v>0</v>
      </c>
      <c r="AI51" s="59">
        <f t="shared" si="77"/>
        <v>0</v>
      </c>
      <c r="AJ51" s="131"/>
      <c r="AK51" s="131"/>
      <c r="AM51" s="58"/>
      <c r="AN51" s="58"/>
      <c r="AO51" s="63"/>
      <c r="AP51" s="58">
        <f t="shared" si="95"/>
        <v>0</v>
      </c>
      <c r="AQ51" s="58">
        <f t="shared" si="86"/>
        <v>0</v>
      </c>
      <c r="AR51" s="58">
        <f t="shared" si="87"/>
        <v>0</v>
      </c>
      <c r="AS51" s="59">
        <f t="shared" si="78"/>
        <v>0</v>
      </c>
      <c r="AT51" s="139"/>
      <c r="AU51" s="84"/>
      <c r="AV51" s="84"/>
      <c r="AW51" s="84"/>
      <c r="AX51" s="84"/>
      <c r="AY51" s="77"/>
      <c r="AZ51" s="58">
        <f t="shared" si="88"/>
        <v>0</v>
      </c>
      <c r="BA51" s="58">
        <f t="shared" si="89"/>
        <v>0</v>
      </c>
      <c r="BB51" s="58">
        <f t="shared" si="96"/>
        <v>0</v>
      </c>
      <c r="BC51" s="59">
        <f t="shared" si="79"/>
        <v>0</v>
      </c>
      <c r="BD51" s="84"/>
      <c r="BE51" s="77"/>
      <c r="BF51" s="96"/>
      <c r="BG51" s="84"/>
      <c r="BH51" s="77"/>
      <c r="BJ51" s="58">
        <f t="shared" si="90"/>
        <v>0</v>
      </c>
      <c r="BK51" s="58">
        <f t="shared" si="97"/>
        <v>0</v>
      </c>
      <c r="BL51" s="73">
        <f t="shared" si="55"/>
        <v>0</v>
      </c>
      <c r="BM51" s="59">
        <f t="shared" si="80"/>
        <v>0</v>
      </c>
      <c r="BN51" s="84"/>
      <c r="BO51" s="77"/>
      <c r="BP51">
        <v>3338</v>
      </c>
      <c r="BQ51" s="77"/>
      <c r="BS51" s="77"/>
      <c r="BT51" s="58">
        <f t="shared" si="98"/>
        <v>0</v>
      </c>
      <c r="BU51" s="58">
        <f t="shared" si="56"/>
        <v>0</v>
      </c>
      <c r="BV51" s="73">
        <f t="shared" si="60"/>
        <v>184.56821152106164</v>
      </c>
      <c r="BW51" s="59">
        <f t="shared" si="81"/>
        <v>184.56821152106164</v>
      </c>
      <c r="BX51" s="77"/>
      <c r="BY51" s="75">
        <v>3338</v>
      </c>
      <c r="BZ51" s="75"/>
      <c r="CB51" s="77"/>
      <c r="CD51" s="58">
        <f t="shared" si="57"/>
        <v>0</v>
      </c>
      <c r="CE51" s="58">
        <f t="shared" si="61"/>
        <v>151.01035488086862</v>
      </c>
      <c r="CF51" s="58">
        <f t="shared" si="58"/>
        <v>0</v>
      </c>
      <c r="CG51" s="59">
        <f t="shared" si="82"/>
        <v>151.01035488086862</v>
      </c>
      <c r="CH51" s="75">
        <v>3338</v>
      </c>
      <c r="CI51" s="75"/>
      <c r="CJ51" s="75"/>
      <c r="CK51" s="77"/>
      <c r="CN51" s="58">
        <f t="shared" si="62"/>
        <v>142.62089072082034</v>
      </c>
      <c r="CO51" s="58">
        <f t="shared" si="59"/>
        <v>0</v>
      </c>
      <c r="CP51" s="58">
        <f t="shared" si="100"/>
        <v>0</v>
      </c>
      <c r="CQ51" s="59">
        <f t="shared" si="63"/>
        <v>142.62089072082034</v>
      </c>
      <c r="CR51" s="75"/>
      <c r="CS51" s="75"/>
      <c r="CT51" s="75"/>
      <c r="CX51" s="58">
        <f t="shared" si="103"/>
        <v>0</v>
      </c>
      <c r="CY51" s="58">
        <f t="shared" si="101"/>
        <v>0</v>
      </c>
      <c r="CZ51" s="58">
        <f t="shared" si="102"/>
        <v>0</v>
      </c>
      <c r="DA51" s="59">
        <f t="shared" si="83"/>
        <v>0</v>
      </c>
      <c r="DB51" s="75"/>
      <c r="DC51" s="75"/>
      <c r="DD51" s="75"/>
      <c r="DH51" s="58">
        <f t="shared" si="91"/>
        <v>0</v>
      </c>
      <c r="DI51" s="58">
        <f t="shared" si="92"/>
        <v>0</v>
      </c>
      <c r="DJ51" s="58">
        <f t="shared" si="99"/>
        <v>0</v>
      </c>
      <c r="DK51" s="59">
        <f t="shared" si="84"/>
        <v>0</v>
      </c>
      <c r="DM51" s="102" t="s">
        <v>47</v>
      </c>
      <c r="DN51" s="103" t="s">
        <v>105</v>
      </c>
      <c r="DO51" s="104">
        <v>2019</v>
      </c>
      <c r="DP51" s="112">
        <v>482.34798135105598</v>
      </c>
      <c r="DQ51" s="105">
        <v>886.09</v>
      </c>
      <c r="DR51" s="105">
        <f t="shared" si="54"/>
        <v>12.584458833449066</v>
      </c>
      <c r="DS51" s="106"/>
    </row>
    <row r="52" spans="1:123" ht="12.9" customHeight="1" x14ac:dyDescent="0.25">
      <c r="A52" s="51">
        <v>45</v>
      </c>
      <c r="B52" s="91" t="s">
        <v>109</v>
      </c>
      <c r="C52" s="53" t="s">
        <v>31</v>
      </c>
      <c r="D52" s="54"/>
      <c r="E52" s="54"/>
      <c r="F52" s="54"/>
      <c r="G52" s="55">
        <v>1090</v>
      </c>
      <c r="H52" s="54"/>
      <c r="I52" s="51">
        <f t="shared" si="64"/>
        <v>0</v>
      </c>
      <c r="J52" s="51">
        <f t="shared" si="65"/>
        <v>0</v>
      </c>
      <c r="K52" s="51">
        <f t="shared" si="66"/>
        <v>0</v>
      </c>
      <c r="L52" s="51">
        <f t="shared" si="67"/>
        <v>0</v>
      </c>
      <c r="M52" s="51">
        <f t="shared" si="68"/>
        <v>141.90659515476571</v>
      </c>
      <c r="N52" s="51">
        <f t="shared" si="69"/>
        <v>144.85229503048961</v>
      </c>
      <c r="O52" s="58"/>
      <c r="P52" s="58"/>
      <c r="Q52" s="58"/>
      <c r="R52" s="58">
        <f t="shared" si="70"/>
        <v>0</v>
      </c>
      <c r="S52" s="58">
        <f t="shared" si="71"/>
        <v>144.85229503048961</v>
      </c>
      <c r="T52" s="58">
        <f t="shared" si="93"/>
        <v>0</v>
      </c>
      <c r="U52" s="59">
        <f t="shared" si="72"/>
        <v>144.85229503048961</v>
      </c>
      <c r="V52" s="107"/>
      <c r="W52" s="55">
        <v>1090</v>
      </c>
      <c r="X52" s="54"/>
      <c r="Y52" s="54"/>
      <c r="Z52" s="51">
        <f t="shared" si="73"/>
        <v>0</v>
      </c>
      <c r="AA52" s="51">
        <f t="shared" si="74"/>
        <v>133.23653470296804</v>
      </c>
      <c r="AB52" s="51">
        <f t="shared" si="75"/>
        <v>0</v>
      </c>
      <c r="AC52" s="58"/>
      <c r="AD52" s="58"/>
      <c r="AE52" s="58"/>
      <c r="AF52" s="58">
        <f t="shared" si="76"/>
        <v>133.23653470296804</v>
      </c>
      <c r="AG52" s="58">
        <f t="shared" si="94"/>
        <v>0</v>
      </c>
      <c r="AH52" s="58">
        <f t="shared" si="85"/>
        <v>0</v>
      </c>
      <c r="AI52" s="59">
        <f t="shared" si="77"/>
        <v>133.23653470296804</v>
      </c>
      <c r="AJ52" s="54"/>
      <c r="AK52" s="54"/>
      <c r="AM52" s="58"/>
      <c r="AN52" s="58"/>
      <c r="AO52" s="63"/>
      <c r="AP52" s="58">
        <f t="shared" si="95"/>
        <v>0</v>
      </c>
      <c r="AQ52" s="58">
        <f t="shared" si="86"/>
        <v>0</v>
      </c>
      <c r="AR52" s="58">
        <f t="shared" si="87"/>
        <v>0</v>
      </c>
      <c r="AS52" s="59">
        <f t="shared" si="78"/>
        <v>0</v>
      </c>
      <c r="AT52" s="9"/>
      <c r="AU52" s="118"/>
      <c r="AV52" s="84"/>
      <c r="AW52" s="84"/>
      <c r="AX52" s="84"/>
      <c r="AY52" s="77"/>
      <c r="AZ52" s="58">
        <f t="shared" si="88"/>
        <v>0</v>
      </c>
      <c r="BA52" s="58">
        <f t="shared" si="89"/>
        <v>0</v>
      </c>
      <c r="BB52" s="58">
        <f t="shared" si="96"/>
        <v>0</v>
      </c>
      <c r="BC52" s="59">
        <f t="shared" si="79"/>
        <v>0</v>
      </c>
      <c r="BD52" s="118"/>
      <c r="BE52" s="77"/>
      <c r="BF52" s="71">
        <v>5766</v>
      </c>
      <c r="BG52" s="84"/>
      <c r="BH52" s="77"/>
      <c r="BJ52" s="58">
        <f t="shared" si="90"/>
        <v>0</v>
      </c>
      <c r="BK52" s="58">
        <f t="shared" si="97"/>
        <v>0</v>
      </c>
      <c r="BL52" s="73">
        <f t="shared" si="55"/>
        <v>314.58188671758751</v>
      </c>
      <c r="BM52" s="59">
        <f t="shared" si="80"/>
        <v>314.58188671758751</v>
      </c>
      <c r="BN52" s="84"/>
      <c r="BO52" s="87">
        <v>5766</v>
      </c>
      <c r="BP52" s="71"/>
      <c r="BQ52" s="77"/>
      <c r="BS52" s="77"/>
      <c r="BT52" s="58">
        <f t="shared" si="98"/>
        <v>0</v>
      </c>
      <c r="BU52" s="58">
        <f t="shared" si="56"/>
        <v>293.48489989820155</v>
      </c>
      <c r="BV52" s="73">
        <f t="shared" si="60"/>
        <v>0</v>
      </c>
      <c r="BW52" s="59">
        <f t="shared" si="81"/>
        <v>293.48489989820155</v>
      </c>
      <c r="BX52" s="87">
        <v>5766</v>
      </c>
      <c r="BY52" s="90"/>
      <c r="BZ52" s="75"/>
      <c r="CB52" s="77"/>
      <c r="CD52" s="58">
        <f t="shared" si="57"/>
        <v>277.18018323719036</v>
      </c>
      <c r="CE52" s="58">
        <f t="shared" si="61"/>
        <v>0</v>
      </c>
      <c r="CF52" s="58">
        <f t="shared" si="58"/>
        <v>0</v>
      </c>
      <c r="CG52" s="59">
        <f t="shared" si="82"/>
        <v>277.18018323719036</v>
      </c>
      <c r="CH52" s="90"/>
      <c r="CI52" s="75"/>
      <c r="CJ52" s="75"/>
      <c r="CK52" s="77"/>
      <c r="CN52" s="58">
        <f t="shared" si="62"/>
        <v>0</v>
      </c>
      <c r="CO52" s="58">
        <f t="shared" si="59"/>
        <v>0</v>
      </c>
      <c r="CP52" s="58">
        <f t="shared" si="100"/>
        <v>0</v>
      </c>
      <c r="CQ52" s="59">
        <f t="shared" si="63"/>
        <v>0</v>
      </c>
      <c r="CR52" s="90"/>
      <c r="CS52" s="75"/>
      <c r="CT52" s="75"/>
      <c r="CX52" s="58">
        <f t="shared" si="103"/>
        <v>0</v>
      </c>
      <c r="CY52" s="58">
        <f t="shared" si="101"/>
        <v>0</v>
      </c>
      <c r="CZ52" s="58">
        <f t="shared" si="102"/>
        <v>0</v>
      </c>
      <c r="DA52" s="59">
        <f t="shared" si="83"/>
        <v>0</v>
      </c>
      <c r="DB52" s="90"/>
      <c r="DC52" s="75"/>
      <c r="DD52" s="75"/>
      <c r="DH52" s="58">
        <f t="shared" si="91"/>
        <v>0</v>
      </c>
      <c r="DI52" s="58">
        <f t="shared" si="92"/>
        <v>0</v>
      </c>
      <c r="DJ52" s="58">
        <f t="shared" si="99"/>
        <v>0</v>
      </c>
      <c r="DK52" s="59">
        <f t="shared" si="84"/>
        <v>0</v>
      </c>
      <c r="DM52" s="102" t="s">
        <v>68</v>
      </c>
      <c r="DN52" s="103" t="s">
        <v>110</v>
      </c>
      <c r="DO52" s="104">
        <v>2019</v>
      </c>
      <c r="DP52" s="112">
        <v>482.34798135105598</v>
      </c>
      <c r="DQ52" s="105">
        <v>869</v>
      </c>
      <c r="DR52" s="105">
        <f t="shared" si="54"/>
        <v>4.3411318321595038</v>
      </c>
      <c r="DS52" s="106"/>
    </row>
    <row r="53" spans="1:123" ht="12.9" customHeight="1" x14ac:dyDescent="0.25">
      <c r="A53" s="51">
        <v>46</v>
      </c>
      <c r="B53" s="137" t="s">
        <v>111</v>
      </c>
      <c r="C53" s="20" t="s">
        <v>33</v>
      </c>
      <c r="D53" s="51"/>
      <c r="E53" s="51"/>
      <c r="F53" s="131"/>
      <c r="G53" s="51"/>
      <c r="H53" s="131"/>
      <c r="I53" s="51">
        <f t="shared" si="64"/>
        <v>0</v>
      </c>
      <c r="J53" s="51">
        <f t="shared" si="65"/>
        <v>0</v>
      </c>
      <c r="K53" s="51">
        <f t="shared" si="66"/>
        <v>0</v>
      </c>
      <c r="L53" s="51">
        <f t="shared" si="67"/>
        <v>0</v>
      </c>
      <c r="M53" s="51">
        <f t="shared" si="68"/>
        <v>0</v>
      </c>
      <c r="N53" s="51">
        <f t="shared" si="69"/>
        <v>0</v>
      </c>
      <c r="O53" s="58"/>
      <c r="P53" s="58"/>
      <c r="Q53" s="58"/>
      <c r="R53" s="58">
        <f t="shared" si="70"/>
        <v>0</v>
      </c>
      <c r="S53" s="58">
        <f t="shared" si="71"/>
        <v>0</v>
      </c>
      <c r="T53" s="58">
        <f t="shared" si="93"/>
        <v>0</v>
      </c>
      <c r="U53" s="59">
        <f t="shared" si="72"/>
        <v>0</v>
      </c>
      <c r="V53" s="138"/>
      <c r="W53" s="51"/>
      <c r="X53" s="131"/>
      <c r="Y53" s="131"/>
      <c r="Z53" s="51">
        <f t="shared" si="73"/>
        <v>0</v>
      </c>
      <c r="AA53" s="51">
        <f t="shared" si="74"/>
        <v>0</v>
      </c>
      <c r="AB53" s="51">
        <f t="shared" si="75"/>
        <v>0</v>
      </c>
      <c r="AC53" s="58"/>
      <c r="AD53" s="58"/>
      <c r="AE53" s="58"/>
      <c r="AF53" s="58">
        <f t="shared" si="76"/>
        <v>0</v>
      </c>
      <c r="AG53" s="58">
        <f t="shared" si="94"/>
        <v>0</v>
      </c>
      <c r="AH53" s="58">
        <f t="shared" si="85"/>
        <v>0</v>
      </c>
      <c r="AI53" s="59">
        <f t="shared" si="77"/>
        <v>0</v>
      </c>
      <c r="AJ53" s="131"/>
      <c r="AK53" s="131"/>
      <c r="AM53" s="58"/>
      <c r="AN53" s="58"/>
      <c r="AO53" s="63"/>
      <c r="AP53" s="58">
        <f t="shared" si="95"/>
        <v>0</v>
      </c>
      <c r="AQ53" s="58">
        <f t="shared" si="86"/>
        <v>0</v>
      </c>
      <c r="AR53" s="58">
        <f t="shared" si="87"/>
        <v>0</v>
      </c>
      <c r="AS53" s="59">
        <f t="shared" si="78"/>
        <v>0</v>
      </c>
      <c r="AT53" s="141"/>
      <c r="AU53" s="118"/>
      <c r="AV53" s="83">
        <v>4403</v>
      </c>
      <c r="AW53" s="84"/>
      <c r="AX53" s="84"/>
      <c r="AY53" s="77"/>
      <c r="AZ53" s="58">
        <f t="shared" si="88"/>
        <v>0</v>
      </c>
      <c r="BA53" s="58">
        <f t="shared" si="89"/>
        <v>0</v>
      </c>
      <c r="BB53" s="58">
        <f t="shared" si="96"/>
        <v>234.88360814742967</v>
      </c>
      <c r="BC53" s="59">
        <f t="shared" si="79"/>
        <v>234.88360814742967</v>
      </c>
      <c r="BD53" s="118"/>
      <c r="BE53" s="86">
        <v>4403</v>
      </c>
      <c r="BF53" s="96"/>
      <c r="BG53" s="84"/>
      <c r="BH53" s="77"/>
      <c r="BJ53" s="58">
        <f t="shared" si="90"/>
        <v>0</v>
      </c>
      <c r="BK53" s="58">
        <f t="shared" si="97"/>
        <v>192.17749757516975</v>
      </c>
      <c r="BL53" s="73">
        <f t="shared" si="55"/>
        <v>0</v>
      </c>
      <c r="BM53" s="59">
        <f t="shared" si="80"/>
        <v>192.17749757516975</v>
      </c>
      <c r="BN53" s="83">
        <v>4403</v>
      </c>
      <c r="BO53" s="97"/>
      <c r="BP53" s="96"/>
      <c r="BQ53" s="77"/>
      <c r="BS53" s="77"/>
      <c r="BT53" s="58">
        <f t="shared" si="98"/>
        <v>199.02946181663475</v>
      </c>
      <c r="BU53" s="58">
        <f t="shared" si="56"/>
        <v>0</v>
      </c>
      <c r="BV53" s="73">
        <f t="shared" si="60"/>
        <v>0</v>
      </c>
      <c r="BW53" s="59">
        <f t="shared" si="81"/>
        <v>199.02946181663475</v>
      </c>
      <c r="BX53" s="97"/>
      <c r="BY53" s="125"/>
      <c r="BZ53" s="75"/>
      <c r="CB53" s="77"/>
      <c r="CD53" s="58">
        <f t="shared" si="57"/>
        <v>0</v>
      </c>
      <c r="CE53" s="58">
        <f t="shared" si="61"/>
        <v>0</v>
      </c>
      <c r="CF53" s="58">
        <f t="shared" si="58"/>
        <v>0</v>
      </c>
      <c r="CG53" s="59">
        <f t="shared" si="82"/>
        <v>0</v>
      </c>
      <c r="CH53" s="125"/>
      <c r="CI53" s="75"/>
      <c r="CJ53" s="75"/>
      <c r="CK53" s="77"/>
      <c r="CN53" s="58">
        <f t="shared" si="62"/>
        <v>0</v>
      </c>
      <c r="CO53" s="58">
        <f t="shared" si="59"/>
        <v>0</v>
      </c>
      <c r="CP53" s="58">
        <f t="shared" si="100"/>
        <v>0</v>
      </c>
      <c r="CQ53" s="59">
        <f t="shared" si="63"/>
        <v>0</v>
      </c>
      <c r="CR53" s="125"/>
      <c r="CS53" s="75"/>
      <c r="CT53" s="75"/>
      <c r="CX53" s="58">
        <f t="shared" si="103"/>
        <v>0</v>
      </c>
      <c r="CY53" s="58">
        <f t="shared" si="101"/>
        <v>0</v>
      </c>
      <c r="CZ53" s="58">
        <f t="shared" si="102"/>
        <v>0</v>
      </c>
      <c r="DA53" s="59">
        <f t="shared" si="83"/>
        <v>0</v>
      </c>
      <c r="DB53" s="125"/>
      <c r="DC53" s="75"/>
      <c r="DD53" s="75"/>
      <c r="DH53" s="58">
        <f t="shared" si="91"/>
        <v>0</v>
      </c>
      <c r="DI53" s="58">
        <f t="shared" si="92"/>
        <v>0</v>
      </c>
      <c r="DJ53" s="58">
        <f t="shared" si="99"/>
        <v>0</v>
      </c>
      <c r="DK53" s="59">
        <f t="shared" si="84"/>
        <v>0</v>
      </c>
      <c r="DM53" s="119" t="s">
        <v>67</v>
      </c>
      <c r="DN53" s="135" t="s">
        <v>94</v>
      </c>
      <c r="DO53" s="134">
        <v>2018</v>
      </c>
      <c r="DP53" s="112">
        <f>$BT$5</f>
        <v>425</v>
      </c>
      <c r="DQ53" s="136">
        <v>960</v>
      </c>
      <c r="DR53" s="105">
        <f t="shared" ref="DR53:DR84" si="104">(DQ53-900)/1000*DP53</f>
        <v>25.5</v>
      </c>
      <c r="DS53" s="106"/>
    </row>
    <row r="54" spans="1:123" ht="12.9" customHeight="1" x14ac:dyDescent="0.25">
      <c r="A54" s="51">
        <v>47</v>
      </c>
      <c r="B54" s="91" t="s">
        <v>112</v>
      </c>
      <c r="C54" s="53" t="s">
        <v>31</v>
      </c>
      <c r="D54" s="54"/>
      <c r="E54" s="55">
        <v>3166</v>
      </c>
      <c r="F54" s="55">
        <v>2228</v>
      </c>
      <c r="G54" s="55">
        <v>2708</v>
      </c>
      <c r="H54" s="55">
        <v>7883</v>
      </c>
      <c r="I54" s="51">
        <f t="shared" si="64"/>
        <v>0</v>
      </c>
      <c r="J54" s="51">
        <f t="shared" si="65"/>
        <v>304.44154715940431</v>
      </c>
      <c r="K54" s="51">
        <f t="shared" si="66"/>
        <v>0</v>
      </c>
      <c r="L54" s="51">
        <f t="shared" si="67"/>
        <v>272.59646565241343</v>
      </c>
      <c r="M54" s="51">
        <f t="shared" si="68"/>
        <v>352.55326576064726</v>
      </c>
      <c r="N54" s="51">
        <f t="shared" si="69"/>
        <v>359.87157334180353</v>
      </c>
      <c r="O54" s="58"/>
      <c r="P54" s="58"/>
      <c r="Q54" s="58"/>
      <c r="R54" s="58">
        <f t="shared" si="70"/>
        <v>304.44154715940431</v>
      </c>
      <c r="S54" s="58">
        <f t="shared" si="71"/>
        <v>359.87157334180353</v>
      </c>
      <c r="T54" s="58">
        <f t="shared" si="93"/>
        <v>467.40513152220785</v>
      </c>
      <c r="U54" s="59">
        <f t="shared" si="72"/>
        <v>827.27670486401121</v>
      </c>
      <c r="V54" s="80">
        <v>2228</v>
      </c>
      <c r="W54" s="55">
        <v>2708</v>
      </c>
      <c r="X54" s="55">
        <v>7883</v>
      </c>
      <c r="Y54" s="55"/>
      <c r="Z54" s="51">
        <f t="shared" si="73"/>
        <v>256.07317879391445</v>
      </c>
      <c r="AA54" s="51">
        <f t="shared" si="74"/>
        <v>331.0133357574656</v>
      </c>
      <c r="AB54" s="51">
        <f t="shared" si="75"/>
        <v>250.73685196468128</v>
      </c>
      <c r="AC54" s="58"/>
      <c r="AD54" s="58"/>
      <c r="AE54" s="58"/>
      <c r="AF54" s="58">
        <f t="shared" si="76"/>
        <v>331.0133357574656</v>
      </c>
      <c r="AG54" s="58">
        <f t="shared" si="94"/>
        <v>382.42238033635186</v>
      </c>
      <c r="AH54" s="58">
        <f t="shared" si="85"/>
        <v>0</v>
      </c>
      <c r="AI54" s="59">
        <f t="shared" si="77"/>
        <v>713.43571609381752</v>
      </c>
      <c r="AJ54" s="55">
        <v>7883</v>
      </c>
      <c r="AK54" s="55"/>
      <c r="AL54" s="110">
        <v>4449</v>
      </c>
      <c r="AM54" s="58"/>
      <c r="AN54" s="58"/>
      <c r="AO54" s="63"/>
      <c r="AP54" s="58">
        <f t="shared" si="95"/>
        <v>361.17669253988788</v>
      </c>
      <c r="AQ54" s="58">
        <f t="shared" si="86"/>
        <v>0</v>
      </c>
      <c r="AR54" s="58">
        <f t="shared" si="87"/>
        <v>280.48486932599729</v>
      </c>
      <c r="AS54" s="59">
        <f t="shared" si="78"/>
        <v>641.66156186588523</v>
      </c>
      <c r="AT54" s="82"/>
      <c r="AU54" s="111">
        <v>4449</v>
      </c>
      <c r="AV54" s="84"/>
      <c r="AW54" s="84"/>
      <c r="AX54" s="84"/>
      <c r="AY54" s="77"/>
      <c r="AZ54" s="58">
        <f t="shared" si="88"/>
        <v>0</v>
      </c>
      <c r="BA54" s="58">
        <f t="shared" si="89"/>
        <v>229.48762035763414</v>
      </c>
      <c r="BB54" s="58">
        <f t="shared" si="96"/>
        <v>0</v>
      </c>
      <c r="BC54" s="59">
        <f t="shared" si="79"/>
        <v>229.48762035763414</v>
      </c>
      <c r="BD54" s="111">
        <v>4449</v>
      </c>
      <c r="BE54" s="77"/>
      <c r="BF54" s="96"/>
      <c r="BG54" s="84"/>
      <c r="BH54" s="77"/>
      <c r="BJ54" s="58">
        <f t="shared" si="90"/>
        <v>216.73830811554333</v>
      </c>
      <c r="BK54" s="58">
        <f t="shared" si="97"/>
        <v>0</v>
      </c>
      <c r="BL54" s="73">
        <f t="shared" si="55"/>
        <v>0</v>
      </c>
      <c r="BM54" s="59">
        <f t="shared" si="80"/>
        <v>216.73830811554333</v>
      </c>
      <c r="BN54" s="84"/>
      <c r="BO54" s="97"/>
      <c r="BP54" s="96"/>
      <c r="BQ54" s="77"/>
      <c r="BS54" s="77"/>
      <c r="BT54" s="58">
        <f t="shared" si="98"/>
        <v>0</v>
      </c>
      <c r="BU54" s="58">
        <f t="shared" si="56"/>
        <v>0</v>
      </c>
      <c r="BV54" s="73">
        <f t="shared" si="60"/>
        <v>0</v>
      </c>
      <c r="BW54" s="59">
        <f t="shared" si="81"/>
        <v>0</v>
      </c>
      <c r="BX54" s="97"/>
      <c r="BY54" s="125"/>
      <c r="BZ54" s="75"/>
      <c r="CB54" s="77"/>
      <c r="CD54" s="58">
        <f t="shared" si="57"/>
        <v>0</v>
      </c>
      <c r="CE54" s="58">
        <f t="shared" si="61"/>
        <v>0</v>
      </c>
      <c r="CF54" s="58">
        <f t="shared" si="58"/>
        <v>0</v>
      </c>
      <c r="CG54" s="59">
        <f t="shared" si="82"/>
        <v>0</v>
      </c>
      <c r="CH54" s="125"/>
      <c r="CI54" s="75"/>
      <c r="CJ54" s="75"/>
      <c r="CK54" s="77"/>
      <c r="CN54" s="58">
        <f t="shared" si="62"/>
        <v>0</v>
      </c>
      <c r="CO54" s="58">
        <f t="shared" si="59"/>
        <v>0</v>
      </c>
      <c r="CP54" s="58">
        <f t="shared" si="100"/>
        <v>0</v>
      </c>
      <c r="CQ54" s="59">
        <f t="shared" si="63"/>
        <v>0</v>
      </c>
      <c r="CR54" s="125"/>
      <c r="CS54" s="75"/>
      <c r="CT54" s="75"/>
      <c r="CX54" s="58">
        <f t="shared" si="103"/>
        <v>0</v>
      </c>
      <c r="CY54" s="58">
        <f t="shared" si="101"/>
        <v>0</v>
      </c>
      <c r="CZ54" s="58">
        <f t="shared" si="102"/>
        <v>0</v>
      </c>
      <c r="DA54" s="59">
        <f t="shared" si="83"/>
        <v>0</v>
      </c>
      <c r="DB54" s="125"/>
      <c r="DC54" s="75"/>
      <c r="DD54" s="75"/>
      <c r="DH54" s="58">
        <f t="shared" si="91"/>
        <v>0</v>
      </c>
      <c r="DI54" s="58">
        <f t="shared" si="92"/>
        <v>0</v>
      </c>
      <c r="DJ54" s="58">
        <f t="shared" si="99"/>
        <v>0</v>
      </c>
      <c r="DK54" s="59">
        <f t="shared" si="84"/>
        <v>0</v>
      </c>
      <c r="DM54" s="119" t="s">
        <v>52</v>
      </c>
      <c r="DN54" s="135" t="s">
        <v>96</v>
      </c>
      <c r="DO54" s="134">
        <v>2018</v>
      </c>
      <c r="DP54" s="112">
        <f>$BT$5</f>
        <v>425</v>
      </c>
      <c r="DQ54" s="136">
        <v>915.3</v>
      </c>
      <c r="DR54" s="105">
        <f t="shared" si="104"/>
        <v>6.5024999999999809</v>
      </c>
      <c r="DS54" s="106"/>
    </row>
    <row r="55" spans="1:123" ht="12.9" customHeight="1" x14ac:dyDescent="0.25">
      <c r="A55" s="51">
        <v>48</v>
      </c>
      <c r="B55" s="91" t="s">
        <v>114</v>
      </c>
      <c r="C55" s="53" t="s">
        <v>33</v>
      </c>
      <c r="D55" s="54"/>
      <c r="E55" s="92"/>
      <c r="F55" s="54"/>
      <c r="G55" s="55">
        <v>1335</v>
      </c>
      <c r="H55" s="54"/>
      <c r="I55" s="51">
        <f t="shared" si="64"/>
        <v>0</v>
      </c>
      <c r="J55" s="51">
        <f t="shared" si="65"/>
        <v>0</v>
      </c>
      <c r="K55" s="51">
        <f t="shared" si="66"/>
        <v>0</v>
      </c>
      <c r="L55" s="51">
        <f t="shared" si="67"/>
        <v>0</v>
      </c>
      <c r="M55" s="51">
        <f t="shared" si="68"/>
        <v>173.80303168037818</v>
      </c>
      <c r="N55" s="51">
        <f t="shared" si="69"/>
        <v>177.41083840890244</v>
      </c>
      <c r="O55" s="58"/>
      <c r="P55" s="58"/>
      <c r="Q55" s="58"/>
      <c r="R55" s="58">
        <f t="shared" si="70"/>
        <v>0</v>
      </c>
      <c r="S55" s="58">
        <f t="shared" si="71"/>
        <v>177.41083840890244</v>
      </c>
      <c r="T55" s="58">
        <f t="shared" si="93"/>
        <v>0</v>
      </c>
      <c r="U55" s="59">
        <f t="shared" si="72"/>
        <v>177.41083840890244</v>
      </c>
      <c r="V55" s="107"/>
      <c r="W55" s="55">
        <v>1335</v>
      </c>
      <c r="X55" s="54"/>
      <c r="Y55" s="54"/>
      <c r="Z55" s="51">
        <f t="shared" si="73"/>
        <v>0</v>
      </c>
      <c r="AA55" s="51">
        <f t="shared" si="74"/>
        <v>163.18419617290124</v>
      </c>
      <c r="AB55" s="51">
        <f t="shared" si="75"/>
        <v>0</v>
      </c>
      <c r="AC55" s="58"/>
      <c r="AD55" s="58"/>
      <c r="AE55" s="58"/>
      <c r="AF55" s="58">
        <f t="shared" si="76"/>
        <v>163.18419617290124</v>
      </c>
      <c r="AG55" s="58">
        <f t="shared" si="94"/>
        <v>0</v>
      </c>
      <c r="AH55" s="58">
        <f t="shared" si="85"/>
        <v>0</v>
      </c>
      <c r="AI55" s="59">
        <f t="shared" si="77"/>
        <v>163.18419617290124</v>
      </c>
      <c r="AJ55" s="54"/>
      <c r="AK55" s="54"/>
      <c r="AM55" s="58"/>
      <c r="AN55" s="58"/>
      <c r="AO55" s="63"/>
      <c r="AP55" s="58">
        <f t="shared" si="95"/>
        <v>0</v>
      </c>
      <c r="AQ55" s="58">
        <f t="shared" si="86"/>
        <v>0</v>
      </c>
      <c r="AR55" s="58">
        <f t="shared" si="87"/>
        <v>0</v>
      </c>
      <c r="AS55" s="59">
        <f t="shared" si="78"/>
        <v>0</v>
      </c>
      <c r="AT55" s="9"/>
      <c r="AU55" s="118"/>
      <c r="AV55" s="84"/>
      <c r="AW55" s="84"/>
      <c r="AX55" s="84"/>
      <c r="AY55" s="77"/>
      <c r="AZ55" s="58">
        <f t="shared" si="88"/>
        <v>0</v>
      </c>
      <c r="BA55" s="58">
        <f t="shared" si="89"/>
        <v>0</v>
      </c>
      <c r="BB55" s="58">
        <f t="shared" si="96"/>
        <v>0</v>
      </c>
      <c r="BC55" s="59">
        <f t="shared" si="79"/>
        <v>0</v>
      </c>
      <c r="BD55" s="118"/>
      <c r="BE55" s="77"/>
      <c r="BF55" s="96"/>
      <c r="BG55" s="84"/>
      <c r="BH55" s="77"/>
      <c r="BJ55" s="58">
        <f t="shared" si="90"/>
        <v>0</v>
      </c>
      <c r="BK55" s="58">
        <f t="shared" si="97"/>
        <v>0</v>
      </c>
      <c r="BL55" s="73">
        <f t="shared" si="55"/>
        <v>0</v>
      </c>
      <c r="BM55" s="59">
        <f t="shared" si="80"/>
        <v>0</v>
      </c>
      <c r="BN55" s="118"/>
      <c r="BO55" s="77"/>
      <c r="BP55" s="96"/>
      <c r="BQ55" s="77"/>
      <c r="BS55" s="77"/>
      <c r="BT55" s="58">
        <f t="shared" si="98"/>
        <v>0</v>
      </c>
      <c r="BU55" s="58">
        <f t="shared" si="56"/>
        <v>0</v>
      </c>
      <c r="BV55" s="73">
        <f t="shared" si="60"/>
        <v>0</v>
      </c>
      <c r="BW55" s="59">
        <f t="shared" si="81"/>
        <v>0</v>
      </c>
      <c r="BX55" s="77"/>
      <c r="BY55" s="125"/>
      <c r="BZ55" s="75"/>
      <c r="CB55" s="77"/>
      <c r="CD55" s="58">
        <f t="shared" si="57"/>
        <v>0</v>
      </c>
      <c r="CE55" s="58">
        <f t="shared" si="61"/>
        <v>0</v>
      </c>
      <c r="CF55" s="58">
        <f t="shared" si="58"/>
        <v>0</v>
      </c>
      <c r="CG55" s="59">
        <f t="shared" si="82"/>
        <v>0</v>
      </c>
      <c r="CH55" s="125"/>
      <c r="CI55" s="75"/>
      <c r="CJ55" s="75"/>
      <c r="CK55" s="77"/>
      <c r="CN55" s="58">
        <f t="shared" si="62"/>
        <v>0</v>
      </c>
      <c r="CO55" s="58">
        <f t="shared" si="59"/>
        <v>0</v>
      </c>
      <c r="CP55" s="58">
        <f t="shared" si="100"/>
        <v>0</v>
      </c>
      <c r="CQ55" s="59">
        <f t="shared" si="63"/>
        <v>0</v>
      </c>
      <c r="CR55" s="125"/>
      <c r="CS55" s="75"/>
      <c r="CT55" s="75"/>
      <c r="CX55" s="58">
        <f t="shared" si="103"/>
        <v>0</v>
      </c>
      <c r="CY55" s="58">
        <f t="shared" si="101"/>
        <v>0</v>
      </c>
      <c r="CZ55" s="58">
        <f t="shared" si="102"/>
        <v>0</v>
      </c>
      <c r="DA55" s="59">
        <f t="shared" si="83"/>
        <v>0</v>
      </c>
      <c r="DB55" s="125"/>
      <c r="DC55" s="75"/>
      <c r="DD55" s="75"/>
      <c r="DH55" s="58">
        <f t="shared" si="91"/>
        <v>0</v>
      </c>
      <c r="DI55" s="58">
        <f t="shared" si="92"/>
        <v>0</v>
      </c>
      <c r="DJ55" s="58">
        <f t="shared" si="99"/>
        <v>0</v>
      </c>
      <c r="DK55" s="59">
        <f t="shared" si="84"/>
        <v>0</v>
      </c>
      <c r="DM55" s="102" t="s">
        <v>65</v>
      </c>
      <c r="DN55" s="103" t="s">
        <v>101</v>
      </c>
      <c r="DO55" s="104">
        <v>2019</v>
      </c>
      <c r="DP55" s="112">
        <f>$BU$5</f>
        <v>450</v>
      </c>
      <c r="DQ55" s="105">
        <v>953.67</v>
      </c>
      <c r="DR55" s="105">
        <f t="shared" si="104"/>
        <v>24.151499999999981</v>
      </c>
      <c r="DS55" s="106">
        <v>2021</v>
      </c>
    </row>
    <row r="56" spans="1:123" ht="12.9" customHeight="1" x14ac:dyDescent="0.25">
      <c r="A56" s="51">
        <v>49</v>
      </c>
      <c r="B56" s="91" t="s">
        <v>115</v>
      </c>
      <c r="C56" s="53" t="s">
        <v>33</v>
      </c>
      <c r="D56" s="54"/>
      <c r="E56" s="121"/>
      <c r="F56" s="54"/>
      <c r="G56" s="79">
        <v>1216</v>
      </c>
      <c r="H56" s="54"/>
      <c r="I56" s="51">
        <f t="shared" si="64"/>
        <v>0</v>
      </c>
      <c r="J56" s="51">
        <f t="shared" si="65"/>
        <v>0</v>
      </c>
      <c r="K56" s="51">
        <f t="shared" si="66"/>
        <v>0</v>
      </c>
      <c r="L56" s="51">
        <f t="shared" si="67"/>
        <v>0</v>
      </c>
      <c r="M56" s="51">
        <f t="shared" si="68"/>
        <v>158.31047679650925</v>
      </c>
      <c r="N56" s="51">
        <f t="shared" si="69"/>
        <v>161.59668876795905</v>
      </c>
      <c r="O56" s="58"/>
      <c r="P56" s="58"/>
      <c r="Q56" s="58"/>
      <c r="R56" s="58">
        <f t="shared" si="70"/>
        <v>0</v>
      </c>
      <c r="S56" s="58">
        <f t="shared" si="71"/>
        <v>161.59668876795905</v>
      </c>
      <c r="T56" s="58">
        <f t="shared" si="93"/>
        <v>0</v>
      </c>
      <c r="U56" s="59">
        <f t="shared" si="72"/>
        <v>161.59668876795905</v>
      </c>
      <c r="V56" s="107"/>
      <c r="W56" s="79">
        <v>1216</v>
      </c>
      <c r="X56" s="54"/>
      <c r="Y56" s="54"/>
      <c r="Z56" s="51">
        <f t="shared" si="73"/>
        <v>0</v>
      </c>
      <c r="AA56" s="51">
        <f t="shared" si="74"/>
        <v>148.63818917321942</v>
      </c>
      <c r="AB56" s="51">
        <f t="shared" si="75"/>
        <v>0</v>
      </c>
      <c r="AC56" s="58"/>
      <c r="AD56" s="58"/>
      <c r="AE56" s="58"/>
      <c r="AF56" s="58">
        <f t="shared" si="76"/>
        <v>148.63818917321942</v>
      </c>
      <c r="AG56" s="58">
        <f t="shared" si="94"/>
        <v>0</v>
      </c>
      <c r="AH56" s="58">
        <f t="shared" si="85"/>
        <v>0</v>
      </c>
      <c r="AI56" s="59">
        <f t="shared" si="77"/>
        <v>148.63818917321942</v>
      </c>
      <c r="AJ56" s="54"/>
      <c r="AK56" s="54"/>
      <c r="AM56" s="143"/>
      <c r="AN56" s="144"/>
      <c r="AO56" s="63"/>
      <c r="AP56" s="58">
        <f t="shared" si="95"/>
        <v>0</v>
      </c>
      <c r="AQ56" s="58">
        <f t="shared" si="86"/>
        <v>0</v>
      </c>
      <c r="AR56" s="58">
        <f t="shared" si="87"/>
        <v>0</v>
      </c>
      <c r="AS56" s="59">
        <f t="shared" si="78"/>
        <v>0</v>
      </c>
      <c r="AT56" s="9"/>
      <c r="AU56" s="118"/>
      <c r="AV56" s="84"/>
      <c r="AW56" s="84"/>
      <c r="AX56" s="84"/>
      <c r="AY56" s="77"/>
      <c r="AZ56" s="58">
        <f t="shared" si="88"/>
        <v>0</v>
      </c>
      <c r="BA56" s="58">
        <f t="shared" si="89"/>
        <v>0</v>
      </c>
      <c r="BB56" s="58">
        <f t="shared" si="96"/>
        <v>0</v>
      </c>
      <c r="BC56" s="59">
        <f t="shared" si="79"/>
        <v>0</v>
      </c>
      <c r="BD56" s="118"/>
      <c r="BE56" s="77"/>
      <c r="BF56" s="96"/>
      <c r="BG56" s="84"/>
      <c r="BH56" s="77"/>
      <c r="BJ56" s="58">
        <f t="shared" si="90"/>
        <v>0</v>
      </c>
      <c r="BK56" s="58">
        <f t="shared" si="97"/>
        <v>0</v>
      </c>
      <c r="BL56" s="73">
        <f t="shared" si="55"/>
        <v>0</v>
      </c>
      <c r="BM56" s="59">
        <f t="shared" si="80"/>
        <v>0</v>
      </c>
      <c r="BN56" s="118"/>
      <c r="BO56" s="77"/>
      <c r="BP56" s="96"/>
      <c r="BQ56" s="77"/>
      <c r="BS56" s="77"/>
      <c r="BT56" s="58">
        <f t="shared" si="98"/>
        <v>0</v>
      </c>
      <c r="BU56" s="58">
        <f t="shared" si="56"/>
        <v>0</v>
      </c>
      <c r="BV56" s="73">
        <f t="shared" si="60"/>
        <v>0</v>
      </c>
      <c r="BW56" s="59">
        <f t="shared" si="81"/>
        <v>0</v>
      </c>
      <c r="BX56" s="77"/>
      <c r="BY56" s="125"/>
      <c r="BZ56" s="75"/>
      <c r="CB56" s="77"/>
      <c r="CD56" s="58">
        <f t="shared" si="57"/>
        <v>0</v>
      </c>
      <c r="CE56" s="58">
        <f t="shared" si="61"/>
        <v>0</v>
      </c>
      <c r="CF56" s="58">
        <f t="shared" si="58"/>
        <v>0</v>
      </c>
      <c r="CG56" s="59">
        <f t="shared" si="82"/>
        <v>0</v>
      </c>
      <c r="CH56" s="125"/>
      <c r="CI56" s="75"/>
      <c r="CJ56" s="75"/>
      <c r="CK56" s="77"/>
      <c r="CN56" s="58">
        <f t="shared" si="62"/>
        <v>0</v>
      </c>
      <c r="CO56" s="58">
        <f t="shared" si="59"/>
        <v>0</v>
      </c>
      <c r="CP56" s="58">
        <f t="shared" si="100"/>
        <v>0</v>
      </c>
      <c r="CQ56" s="59">
        <f t="shared" si="63"/>
        <v>0</v>
      </c>
      <c r="CR56" s="125"/>
      <c r="CS56" s="75"/>
      <c r="CT56" s="75"/>
      <c r="CX56" s="58">
        <f t="shared" si="103"/>
        <v>0</v>
      </c>
      <c r="CY56" s="58">
        <f t="shared" si="101"/>
        <v>0</v>
      </c>
      <c r="CZ56" s="58">
        <f t="shared" si="102"/>
        <v>0</v>
      </c>
      <c r="DA56" s="59">
        <f t="shared" si="83"/>
        <v>0</v>
      </c>
      <c r="DB56" s="125"/>
      <c r="DC56" s="75"/>
      <c r="DD56" s="75"/>
      <c r="DH56" s="58">
        <f t="shared" si="91"/>
        <v>0</v>
      </c>
      <c r="DI56" s="58">
        <f t="shared" si="92"/>
        <v>0</v>
      </c>
      <c r="DJ56" s="58">
        <f t="shared" si="99"/>
        <v>0</v>
      </c>
      <c r="DK56" s="59">
        <f t="shared" si="84"/>
        <v>0</v>
      </c>
      <c r="DM56" s="102" t="s">
        <v>30</v>
      </c>
      <c r="DN56" s="103" t="s">
        <v>105</v>
      </c>
      <c r="DO56" s="104">
        <v>2019</v>
      </c>
      <c r="DP56" s="112">
        <f>$BU$5</f>
        <v>450</v>
      </c>
      <c r="DQ56" s="105">
        <v>949.95</v>
      </c>
      <c r="DR56" s="105">
        <f t="shared" si="104"/>
        <v>22.47750000000002</v>
      </c>
      <c r="DS56" s="106">
        <v>2021</v>
      </c>
    </row>
    <row r="57" spans="1:123" ht="12.9" customHeight="1" x14ac:dyDescent="0.25">
      <c r="A57" s="51">
        <v>50</v>
      </c>
      <c r="B57" s="91" t="s">
        <v>116</v>
      </c>
      <c r="C57" s="130" t="s">
        <v>33</v>
      </c>
      <c r="D57" s="54"/>
      <c r="E57" s="121">
        <v>604</v>
      </c>
      <c r="F57" s="54"/>
      <c r="G57" s="121">
        <v>349</v>
      </c>
      <c r="H57" s="54"/>
      <c r="I57" s="51">
        <f t="shared" si="64"/>
        <v>0</v>
      </c>
      <c r="J57" s="51">
        <f t="shared" si="65"/>
        <v>58.080446773303905</v>
      </c>
      <c r="K57" s="51">
        <f t="shared" si="66"/>
        <v>0</v>
      </c>
      <c r="L57" s="51">
        <f t="shared" si="67"/>
        <v>0</v>
      </c>
      <c r="M57" s="51">
        <f t="shared" si="68"/>
        <v>45.436148356892872</v>
      </c>
      <c r="N57" s="51">
        <f t="shared" si="69"/>
        <v>46.37931281251457</v>
      </c>
      <c r="O57" s="58"/>
      <c r="P57" s="58"/>
      <c r="Q57" s="58"/>
      <c r="R57" s="58">
        <f t="shared" si="70"/>
        <v>58.080446773303905</v>
      </c>
      <c r="S57" s="58">
        <f t="shared" si="71"/>
        <v>46.37931281251457</v>
      </c>
      <c r="T57" s="58">
        <f t="shared" si="93"/>
        <v>0</v>
      </c>
      <c r="U57" s="59">
        <f t="shared" si="72"/>
        <v>104.45975958581847</v>
      </c>
      <c r="V57" s="107"/>
      <c r="W57" s="121">
        <v>349</v>
      </c>
      <c r="X57" s="54"/>
      <c r="Y57" s="54"/>
      <c r="Z57" s="51">
        <f t="shared" si="73"/>
        <v>0</v>
      </c>
      <c r="AA57" s="51">
        <f t="shared" si="74"/>
        <v>42.660138175537476</v>
      </c>
      <c r="AB57" s="51">
        <f t="shared" si="75"/>
        <v>0</v>
      </c>
      <c r="AC57" s="58"/>
      <c r="AD57" s="58"/>
      <c r="AE57" s="58"/>
      <c r="AF57" s="58">
        <f t="shared" si="76"/>
        <v>42.660138175537476</v>
      </c>
      <c r="AG57" s="58">
        <f t="shared" si="94"/>
        <v>0</v>
      </c>
      <c r="AH57" s="58">
        <f t="shared" si="85"/>
        <v>0</v>
      </c>
      <c r="AI57" s="59">
        <f t="shared" si="77"/>
        <v>42.660138175537476</v>
      </c>
      <c r="AJ57" s="54"/>
      <c r="AK57" s="54"/>
      <c r="AM57" s="58"/>
      <c r="AN57" s="58"/>
      <c r="AO57" s="63"/>
      <c r="AP57" s="58">
        <f t="shared" si="95"/>
        <v>0</v>
      </c>
      <c r="AQ57" s="58">
        <f t="shared" si="86"/>
        <v>0</v>
      </c>
      <c r="AR57" s="58">
        <f t="shared" si="87"/>
        <v>0</v>
      </c>
      <c r="AS57" s="59">
        <f t="shared" si="78"/>
        <v>0</v>
      </c>
      <c r="AT57" s="9"/>
      <c r="AU57" s="118"/>
      <c r="AV57" s="84"/>
      <c r="AW57" s="84"/>
      <c r="AX57" s="84"/>
      <c r="AY57" s="77"/>
      <c r="AZ57" s="58">
        <f t="shared" si="88"/>
        <v>0</v>
      </c>
      <c r="BA57" s="58">
        <f t="shared" si="89"/>
        <v>0</v>
      </c>
      <c r="BB57" s="58">
        <f t="shared" si="96"/>
        <v>0</v>
      </c>
      <c r="BC57" s="59">
        <f t="shared" si="79"/>
        <v>0</v>
      </c>
      <c r="BD57" s="118"/>
      <c r="BE57" s="77"/>
      <c r="BF57" s="96"/>
      <c r="BG57" s="84"/>
      <c r="BH57" s="77"/>
      <c r="BJ57" s="58">
        <f t="shared" si="90"/>
        <v>0</v>
      </c>
      <c r="BK57" s="58">
        <f t="shared" si="97"/>
        <v>0</v>
      </c>
      <c r="BL57" s="73">
        <f t="shared" si="55"/>
        <v>0</v>
      </c>
      <c r="BM57" s="59">
        <f t="shared" si="80"/>
        <v>0</v>
      </c>
      <c r="BN57" s="118"/>
      <c r="BO57" s="77"/>
      <c r="BP57" s="96"/>
      <c r="BQ57" s="84"/>
      <c r="BR57" s="84"/>
      <c r="BS57" s="77"/>
      <c r="BT57" s="58">
        <f t="shared" si="98"/>
        <v>0</v>
      </c>
      <c r="BU57" s="58">
        <f t="shared" si="56"/>
        <v>0</v>
      </c>
      <c r="BV57" s="73">
        <f t="shared" si="60"/>
        <v>0</v>
      </c>
      <c r="BW57" s="59">
        <f t="shared" si="81"/>
        <v>0</v>
      </c>
      <c r="BX57" s="77"/>
      <c r="BY57" s="125"/>
      <c r="BZ57" s="75"/>
      <c r="CA57" s="84"/>
      <c r="CB57" s="77"/>
      <c r="CD57" s="58">
        <f t="shared" si="57"/>
        <v>0</v>
      </c>
      <c r="CE57" s="58">
        <f t="shared" si="61"/>
        <v>0</v>
      </c>
      <c r="CF57" s="58">
        <f t="shared" si="58"/>
        <v>0</v>
      </c>
      <c r="CG57" s="59">
        <f t="shared" si="82"/>
        <v>0</v>
      </c>
      <c r="CH57" s="125"/>
      <c r="CI57" s="75"/>
      <c r="CJ57" s="75"/>
      <c r="CK57" s="77"/>
      <c r="CN57" s="58">
        <f t="shared" si="62"/>
        <v>0</v>
      </c>
      <c r="CO57" s="58">
        <f t="shared" si="59"/>
        <v>0</v>
      </c>
      <c r="CP57" s="58">
        <f t="shared" si="100"/>
        <v>0</v>
      </c>
      <c r="CQ57" s="59">
        <f t="shared" si="63"/>
        <v>0</v>
      </c>
      <c r="CR57" s="125"/>
      <c r="CS57" s="75"/>
      <c r="CT57" s="75"/>
      <c r="CX57" s="58">
        <f t="shared" si="103"/>
        <v>0</v>
      </c>
      <c r="CY57" s="58">
        <f t="shared" si="101"/>
        <v>0</v>
      </c>
      <c r="CZ57" s="58">
        <f t="shared" si="102"/>
        <v>0</v>
      </c>
      <c r="DA57" s="59">
        <f t="shared" si="83"/>
        <v>0</v>
      </c>
      <c r="DB57" s="125"/>
      <c r="DC57" s="75"/>
      <c r="DD57" s="75"/>
      <c r="DH57" s="58">
        <f t="shared" si="91"/>
        <v>0</v>
      </c>
      <c r="DI57" s="58">
        <f t="shared" si="92"/>
        <v>0</v>
      </c>
      <c r="DJ57" s="58">
        <f t="shared" si="99"/>
        <v>0</v>
      </c>
      <c r="DK57" s="59">
        <f t="shared" si="84"/>
        <v>0</v>
      </c>
      <c r="DM57" s="102" t="s">
        <v>42</v>
      </c>
      <c r="DN57" s="103" t="s">
        <v>105</v>
      </c>
      <c r="DO57" s="104">
        <v>2019</v>
      </c>
      <c r="DP57" s="112">
        <f>$BU$5</f>
        <v>450</v>
      </c>
      <c r="DQ57" s="105">
        <v>906.67</v>
      </c>
      <c r="DR57" s="105">
        <f t="shared" si="104"/>
        <v>3.0014999999999814</v>
      </c>
      <c r="DS57" s="106">
        <v>2021</v>
      </c>
    </row>
    <row r="58" spans="1:123" ht="12.9" customHeight="1" x14ac:dyDescent="0.25">
      <c r="A58" s="51">
        <v>51</v>
      </c>
      <c r="B58" s="91" t="s">
        <v>118</v>
      </c>
      <c r="C58" s="52" t="s">
        <v>33</v>
      </c>
      <c r="D58" s="54"/>
      <c r="E58" s="121"/>
      <c r="F58" s="54"/>
      <c r="G58" s="54"/>
      <c r="H58" s="54"/>
      <c r="I58" s="51">
        <f t="shared" si="64"/>
        <v>0</v>
      </c>
      <c r="J58" s="51">
        <f t="shared" si="65"/>
        <v>0</v>
      </c>
      <c r="K58" s="51">
        <f t="shared" si="66"/>
        <v>0</v>
      </c>
      <c r="L58" s="51">
        <f t="shared" si="67"/>
        <v>0</v>
      </c>
      <c r="M58" s="51">
        <f t="shared" si="68"/>
        <v>0</v>
      </c>
      <c r="N58" s="51">
        <f t="shared" si="69"/>
        <v>0</v>
      </c>
      <c r="O58" s="58"/>
      <c r="P58" s="58"/>
      <c r="Q58" s="58"/>
      <c r="R58" s="58">
        <f t="shared" si="70"/>
        <v>0</v>
      </c>
      <c r="S58" s="58">
        <f t="shared" si="71"/>
        <v>0</v>
      </c>
      <c r="T58" s="58">
        <f t="shared" si="93"/>
        <v>0</v>
      </c>
      <c r="U58" s="59">
        <f t="shared" si="72"/>
        <v>0</v>
      </c>
      <c r="V58" s="107"/>
      <c r="W58" s="54"/>
      <c r="X58" s="54"/>
      <c r="Y58" s="54"/>
      <c r="Z58" s="51">
        <f t="shared" si="73"/>
        <v>0</v>
      </c>
      <c r="AA58" s="51">
        <f t="shared" si="74"/>
        <v>0</v>
      </c>
      <c r="AB58" s="51">
        <f t="shared" si="75"/>
        <v>0</v>
      </c>
      <c r="AC58" s="58"/>
      <c r="AD58" s="58"/>
      <c r="AE58" s="58"/>
      <c r="AF58" s="58">
        <f t="shared" si="76"/>
        <v>0</v>
      </c>
      <c r="AG58" s="58">
        <f t="shared" si="94"/>
        <v>0</v>
      </c>
      <c r="AH58" s="58">
        <f t="shared" si="85"/>
        <v>0</v>
      </c>
      <c r="AI58" s="59">
        <f t="shared" si="77"/>
        <v>0</v>
      </c>
      <c r="AJ58" s="54"/>
      <c r="AK58" s="54"/>
      <c r="AM58" s="58"/>
      <c r="AN58" s="58"/>
      <c r="AO58" s="63"/>
      <c r="AP58" s="58">
        <f t="shared" si="95"/>
        <v>0</v>
      </c>
      <c r="AQ58" s="58">
        <f t="shared" si="86"/>
        <v>0</v>
      </c>
      <c r="AR58" s="58">
        <f t="shared" si="87"/>
        <v>0</v>
      </c>
      <c r="AS58" s="59">
        <f t="shared" si="78"/>
        <v>0</v>
      </c>
      <c r="AT58" s="9"/>
      <c r="AU58" s="118"/>
      <c r="AV58" s="84"/>
      <c r="AW58" s="84"/>
      <c r="AX58" s="84"/>
      <c r="AY58" s="77"/>
      <c r="AZ58" s="58">
        <f t="shared" si="88"/>
        <v>0</v>
      </c>
      <c r="BA58" s="58">
        <f t="shared" si="89"/>
        <v>0</v>
      </c>
      <c r="BB58" s="58">
        <f t="shared" si="96"/>
        <v>0</v>
      </c>
      <c r="BC58" s="59">
        <f t="shared" si="79"/>
        <v>0</v>
      </c>
      <c r="BD58" s="118"/>
      <c r="BE58" s="77"/>
      <c r="BF58" s="96"/>
      <c r="BG58" s="84"/>
      <c r="BH58" s="77"/>
      <c r="BJ58" s="58">
        <f t="shared" si="90"/>
        <v>0</v>
      </c>
      <c r="BK58" s="58">
        <f t="shared" si="97"/>
        <v>0</v>
      </c>
      <c r="BL58" s="73">
        <f t="shared" ref="BL58:BL88" si="105">BF58/BF$2*BF$5*BL$5</f>
        <v>0</v>
      </c>
      <c r="BM58" s="59">
        <f t="shared" si="80"/>
        <v>0</v>
      </c>
      <c r="BN58" s="118"/>
      <c r="BO58" s="77"/>
      <c r="BP58" s="96"/>
      <c r="BQ58" s="84"/>
      <c r="BR58" s="84"/>
      <c r="BS58" s="77"/>
      <c r="BT58" s="58">
        <f t="shared" si="98"/>
        <v>0</v>
      </c>
      <c r="BU58" s="58">
        <f t="shared" ref="BU58:BU88" si="106">BO58/BO$2*BO$5*BU$5</f>
        <v>0</v>
      </c>
      <c r="BV58" s="73">
        <f t="shared" si="60"/>
        <v>0</v>
      </c>
      <c r="BW58" s="59">
        <f t="shared" si="81"/>
        <v>0</v>
      </c>
      <c r="BX58" s="77"/>
      <c r="BY58" s="125"/>
      <c r="BZ58" s="75"/>
      <c r="CA58" s="84"/>
      <c r="CB58" s="77"/>
      <c r="CD58" s="58">
        <f t="shared" ref="CD58:CD88" si="107">BX58/BX$2*BX$5*CD$5</f>
        <v>0</v>
      </c>
      <c r="CE58" s="58">
        <f t="shared" si="61"/>
        <v>0</v>
      </c>
      <c r="CF58" s="58">
        <f t="shared" si="58"/>
        <v>0</v>
      </c>
      <c r="CG58" s="59">
        <f t="shared" si="82"/>
        <v>0</v>
      </c>
      <c r="CH58" s="125"/>
      <c r="CI58" s="75"/>
      <c r="CJ58" s="75"/>
      <c r="CK58" s="77"/>
      <c r="CN58" s="58">
        <f t="shared" si="62"/>
        <v>0</v>
      </c>
      <c r="CO58" s="58">
        <f t="shared" si="59"/>
        <v>0</v>
      </c>
      <c r="CP58" s="58">
        <f t="shared" si="100"/>
        <v>0</v>
      </c>
      <c r="CQ58" s="59">
        <f t="shared" si="63"/>
        <v>0</v>
      </c>
      <c r="CR58" s="125"/>
      <c r="CS58" s="75"/>
      <c r="CT58" s="75"/>
      <c r="CX58" s="58">
        <f t="shared" si="103"/>
        <v>0</v>
      </c>
      <c r="CY58" s="58">
        <f t="shared" si="101"/>
        <v>0</v>
      </c>
      <c r="CZ58" s="58">
        <f t="shared" si="102"/>
        <v>0</v>
      </c>
      <c r="DA58" s="59">
        <f t="shared" si="83"/>
        <v>0</v>
      </c>
      <c r="DB58" s="125"/>
      <c r="DC58" s="75"/>
      <c r="DD58" s="75"/>
      <c r="DH58" s="58">
        <f t="shared" si="91"/>
        <v>0</v>
      </c>
      <c r="DI58" s="58">
        <f t="shared" si="92"/>
        <v>0</v>
      </c>
      <c r="DJ58" s="58">
        <f t="shared" si="99"/>
        <v>0</v>
      </c>
      <c r="DK58" s="59">
        <f t="shared" si="84"/>
        <v>0</v>
      </c>
      <c r="DM58" s="102" t="s">
        <v>65</v>
      </c>
      <c r="DN58" s="103" t="s">
        <v>117</v>
      </c>
      <c r="DO58" s="104">
        <v>2020</v>
      </c>
      <c r="DP58" s="112">
        <f>$BV$5</f>
        <v>550</v>
      </c>
      <c r="DQ58" s="105">
        <v>954.74</v>
      </c>
      <c r="DR58" s="105">
        <f t="shared" si="104"/>
        <v>30.107000000000006</v>
      </c>
      <c r="DS58" s="106">
        <v>2021</v>
      </c>
    </row>
    <row r="59" spans="1:123" ht="12.9" customHeight="1" x14ac:dyDescent="0.25">
      <c r="A59" s="51">
        <v>52</v>
      </c>
      <c r="B59" s="91" t="s">
        <v>120</v>
      </c>
      <c r="C59" s="130" t="s">
        <v>31</v>
      </c>
      <c r="D59" s="54"/>
      <c r="E59" s="79">
        <v>1174</v>
      </c>
      <c r="F59" s="92"/>
      <c r="G59" s="92"/>
      <c r="H59" s="92"/>
      <c r="I59" s="51">
        <f t="shared" si="64"/>
        <v>0</v>
      </c>
      <c r="J59" s="51">
        <f t="shared" si="65"/>
        <v>112.89146442360729</v>
      </c>
      <c r="K59" s="51">
        <f t="shared" si="66"/>
        <v>0</v>
      </c>
      <c r="L59" s="51">
        <f t="shared" si="67"/>
        <v>0</v>
      </c>
      <c r="M59" s="51">
        <f t="shared" si="68"/>
        <v>0</v>
      </c>
      <c r="N59" s="51">
        <f t="shared" si="69"/>
        <v>0</v>
      </c>
      <c r="O59" s="58"/>
      <c r="P59" s="58"/>
      <c r="Q59" s="58"/>
      <c r="R59" s="58">
        <f t="shared" si="70"/>
        <v>112.89146442360729</v>
      </c>
      <c r="S59" s="58">
        <f t="shared" si="71"/>
        <v>0</v>
      </c>
      <c r="T59" s="58">
        <f t="shared" si="93"/>
        <v>0</v>
      </c>
      <c r="U59" s="59">
        <f t="shared" si="72"/>
        <v>112.89146442360729</v>
      </c>
      <c r="V59" s="115"/>
      <c r="W59" s="92"/>
      <c r="X59" s="92"/>
      <c r="Y59" s="92"/>
      <c r="Z59" s="51">
        <f t="shared" si="73"/>
        <v>0</v>
      </c>
      <c r="AA59" s="51">
        <f t="shared" si="74"/>
        <v>0</v>
      </c>
      <c r="AB59" s="51">
        <f t="shared" si="75"/>
        <v>0</v>
      </c>
      <c r="AC59" s="58"/>
      <c r="AD59" s="58"/>
      <c r="AE59" s="58"/>
      <c r="AF59" s="58">
        <f t="shared" si="76"/>
        <v>0</v>
      </c>
      <c r="AG59" s="58">
        <f t="shared" si="94"/>
        <v>0</v>
      </c>
      <c r="AH59" s="58">
        <f t="shared" si="85"/>
        <v>0</v>
      </c>
      <c r="AI59" s="59">
        <f t="shared" si="77"/>
        <v>0</v>
      </c>
      <c r="AJ59" s="92"/>
      <c r="AK59" s="92"/>
      <c r="AM59" s="58"/>
      <c r="AN59" s="58"/>
      <c r="AO59" s="63"/>
      <c r="AP59" s="58">
        <f t="shared" si="95"/>
        <v>0</v>
      </c>
      <c r="AQ59" s="58">
        <f t="shared" si="86"/>
        <v>0</v>
      </c>
      <c r="AR59" s="58">
        <f t="shared" si="87"/>
        <v>0</v>
      </c>
      <c r="AS59" s="59">
        <f t="shared" si="78"/>
        <v>0</v>
      </c>
      <c r="AT59" s="108"/>
      <c r="AU59" s="118"/>
      <c r="AV59" s="84"/>
      <c r="AW59" s="84"/>
      <c r="AX59" s="84"/>
      <c r="AY59" s="77"/>
      <c r="AZ59" s="58">
        <f t="shared" si="88"/>
        <v>0</v>
      </c>
      <c r="BA59" s="58">
        <f t="shared" si="89"/>
        <v>0</v>
      </c>
      <c r="BB59" s="58">
        <f t="shared" si="96"/>
        <v>0</v>
      </c>
      <c r="BC59" s="59">
        <f t="shared" si="79"/>
        <v>0</v>
      </c>
      <c r="BD59" s="118"/>
      <c r="BE59" s="77"/>
      <c r="BF59" s="96"/>
      <c r="BG59" s="84"/>
      <c r="BH59" s="77"/>
      <c r="BJ59" s="58">
        <f t="shared" si="90"/>
        <v>0</v>
      </c>
      <c r="BK59" s="58">
        <f t="shared" si="97"/>
        <v>0</v>
      </c>
      <c r="BL59" s="73">
        <f t="shared" si="105"/>
        <v>0</v>
      </c>
      <c r="BM59" s="59">
        <f t="shared" si="80"/>
        <v>0</v>
      </c>
      <c r="BN59" s="118"/>
      <c r="BO59" s="77"/>
      <c r="BP59" s="96"/>
      <c r="BQ59" s="84"/>
      <c r="BR59" s="84"/>
      <c r="BS59" s="77"/>
      <c r="BT59" s="58">
        <f t="shared" si="98"/>
        <v>0</v>
      </c>
      <c r="BU59" s="58">
        <f t="shared" si="106"/>
        <v>0</v>
      </c>
      <c r="BV59" s="73">
        <f t="shared" si="60"/>
        <v>0</v>
      </c>
      <c r="BW59" s="59">
        <f t="shared" si="81"/>
        <v>0</v>
      </c>
      <c r="BX59" s="77"/>
      <c r="BY59" s="125"/>
      <c r="BZ59" s="75"/>
      <c r="CA59" s="84"/>
      <c r="CB59" s="77"/>
      <c r="CD59" s="58">
        <f t="shared" si="107"/>
        <v>0</v>
      </c>
      <c r="CE59" s="58">
        <f t="shared" si="61"/>
        <v>0</v>
      </c>
      <c r="CF59" s="58">
        <f t="shared" si="58"/>
        <v>0</v>
      </c>
      <c r="CG59" s="59">
        <f t="shared" si="82"/>
        <v>0</v>
      </c>
      <c r="CH59" s="125"/>
      <c r="CI59" s="75"/>
      <c r="CJ59" s="75"/>
      <c r="CK59" s="77"/>
      <c r="CN59" s="58">
        <f t="shared" si="62"/>
        <v>0</v>
      </c>
      <c r="CO59" s="58">
        <f t="shared" si="59"/>
        <v>0</v>
      </c>
      <c r="CP59" s="58">
        <f t="shared" si="100"/>
        <v>0</v>
      </c>
      <c r="CQ59" s="59">
        <f t="shared" si="63"/>
        <v>0</v>
      </c>
      <c r="CR59" s="125"/>
      <c r="CS59" s="75"/>
      <c r="CT59" s="75"/>
      <c r="CX59" s="58">
        <f t="shared" si="103"/>
        <v>0</v>
      </c>
      <c r="CY59" s="58">
        <f t="shared" si="101"/>
        <v>0</v>
      </c>
      <c r="CZ59" s="58">
        <f t="shared" si="102"/>
        <v>0</v>
      </c>
      <c r="DA59" s="59">
        <f t="shared" si="83"/>
        <v>0</v>
      </c>
      <c r="DB59" s="125"/>
      <c r="DC59" s="75"/>
      <c r="DD59" s="75"/>
      <c r="DH59" s="58">
        <f t="shared" si="91"/>
        <v>0</v>
      </c>
      <c r="DI59" s="58">
        <f t="shared" si="92"/>
        <v>0</v>
      </c>
      <c r="DJ59" s="58">
        <f t="shared" si="99"/>
        <v>0</v>
      </c>
      <c r="DK59" s="59">
        <f t="shared" si="84"/>
        <v>0</v>
      </c>
      <c r="DM59" s="102" t="s">
        <v>35</v>
      </c>
      <c r="DN59" s="103" t="s">
        <v>119</v>
      </c>
      <c r="DO59" s="104">
        <v>2020</v>
      </c>
      <c r="DP59" s="112">
        <f>$BV$5</f>
        <v>550</v>
      </c>
      <c r="DQ59" s="105">
        <v>923.69</v>
      </c>
      <c r="DR59" s="105">
        <f t="shared" si="104"/>
        <v>13.029500000000031</v>
      </c>
      <c r="DS59" s="106">
        <v>2021</v>
      </c>
    </row>
    <row r="60" spans="1:123" ht="12.9" customHeight="1" x14ac:dyDescent="0.25">
      <c r="A60" s="51">
        <v>53</v>
      </c>
      <c r="B60" s="91" t="s">
        <v>121</v>
      </c>
      <c r="C60" s="130" t="s">
        <v>31</v>
      </c>
      <c r="D60" s="54"/>
      <c r="E60" s="114"/>
      <c r="F60" s="54"/>
      <c r="G60" s="92"/>
      <c r="H60" s="79">
        <v>4683</v>
      </c>
      <c r="I60" s="51">
        <f t="shared" si="64"/>
        <v>0</v>
      </c>
      <c r="J60" s="51">
        <f t="shared" si="65"/>
        <v>0</v>
      </c>
      <c r="K60" s="51">
        <f t="shared" si="66"/>
        <v>0</v>
      </c>
      <c r="L60" s="51">
        <f t="shared" si="67"/>
        <v>0</v>
      </c>
      <c r="M60" s="51">
        <f t="shared" si="68"/>
        <v>0</v>
      </c>
      <c r="N60" s="51">
        <f t="shared" si="69"/>
        <v>0</v>
      </c>
      <c r="O60" s="58"/>
      <c r="P60" s="58"/>
      <c r="Q60" s="58"/>
      <c r="R60" s="58">
        <f t="shared" si="70"/>
        <v>0</v>
      </c>
      <c r="S60" s="58">
        <f t="shared" si="71"/>
        <v>0</v>
      </c>
      <c r="T60" s="58">
        <f t="shared" si="93"/>
        <v>277.66817593790427</v>
      </c>
      <c r="U60" s="59">
        <f t="shared" si="72"/>
        <v>277.66817593790427</v>
      </c>
      <c r="V60" s="107"/>
      <c r="W60" s="92"/>
      <c r="X60" s="79">
        <v>4683</v>
      </c>
      <c r="Y60" s="79"/>
      <c r="Z60" s="51">
        <f t="shared" si="73"/>
        <v>0</v>
      </c>
      <c r="AA60" s="51">
        <f t="shared" si="74"/>
        <v>0</v>
      </c>
      <c r="AB60" s="51">
        <f t="shared" si="75"/>
        <v>0</v>
      </c>
      <c r="AC60" s="58"/>
      <c r="AD60" s="58"/>
      <c r="AE60" s="58"/>
      <c r="AF60" s="58">
        <f t="shared" si="76"/>
        <v>0</v>
      </c>
      <c r="AG60" s="58">
        <f t="shared" si="94"/>
        <v>227.18305304010346</v>
      </c>
      <c r="AH60" s="58">
        <f t="shared" si="85"/>
        <v>0</v>
      </c>
      <c r="AI60" s="59">
        <f t="shared" si="77"/>
        <v>227.18305304010346</v>
      </c>
      <c r="AJ60" s="79">
        <v>4683</v>
      </c>
      <c r="AK60" s="79"/>
      <c r="AM60" s="58"/>
      <c r="AN60" s="58"/>
      <c r="AO60" s="63"/>
      <c r="AP60" s="58">
        <f t="shared" si="95"/>
        <v>214.56177231565329</v>
      </c>
      <c r="AQ60" s="58">
        <f t="shared" si="86"/>
        <v>0</v>
      </c>
      <c r="AR60" s="58">
        <f t="shared" si="87"/>
        <v>0</v>
      </c>
      <c r="AS60" s="59">
        <f t="shared" si="78"/>
        <v>214.56177231565329</v>
      </c>
      <c r="AT60" s="117"/>
      <c r="AU60" s="118"/>
      <c r="AV60" s="84"/>
      <c r="AW60" s="84"/>
      <c r="AX60" s="84"/>
      <c r="AY60" s="77"/>
      <c r="AZ60" s="58">
        <f t="shared" si="88"/>
        <v>0</v>
      </c>
      <c r="BA60" s="58">
        <f t="shared" si="89"/>
        <v>0</v>
      </c>
      <c r="BB60" s="58">
        <f t="shared" si="96"/>
        <v>0</v>
      </c>
      <c r="BC60" s="59">
        <f t="shared" si="79"/>
        <v>0</v>
      </c>
      <c r="BD60" s="118"/>
      <c r="BE60" s="77"/>
      <c r="BF60" s="96"/>
      <c r="BG60" s="84"/>
      <c r="BH60" s="77"/>
      <c r="BJ60" s="58">
        <f t="shared" si="90"/>
        <v>0</v>
      </c>
      <c r="BK60" s="58">
        <f t="shared" si="97"/>
        <v>0</v>
      </c>
      <c r="BL60" s="73">
        <f t="shared" si="105"/>
        <v>0</v>
      </c>
      <c r="BM60" s="59">
        <f t="shared" si="80"/>
        <v>0</v>
      </c>
      <c r="BN60" s="118"/>
      <c r="BO60" s="77"/>
      <c r="BP60" s="96"/>
      <c r="BQ60" s="84"/>
      <c r="BR60" s="84"/>
      <c r="BS60" s="77"/>
      <c r="BT60" s="58">
        <f t="shared" si="98"/>
        <v>0</v>
      </c>
      <c r="BU60" s="58">
        <f t="shared" si="106"/>
        <v>0</v>
      </c>
      <c r="BV60" s="73">
        <f t="shared" si="60"/>
        <v>0</v>
      </c>
      <c r="BW60" s="59">
        <f t="shared" si="81"/>
        <v>0</v>
      </c>
      <c r="BX60" s="77"/>
      <c r="BY60" s="125"/>
      <c r="BZ60" s="75"/>
      <c r="CA60" s="84"/>
      <c r="CB60" s="77"/>
      <c r="CD60" s="58">
        <f t="shared" si="107"/>
        <v>0</v>
      </c>
      <c r="CE60" s="58">
        <f t="shared" si="61"/>
        <v>0</v>
      </c>
      <c r="CF60" s="58">
        <f t="shared" si="58"/>
        <v>0</v>
      </c>
      <c r="CG60" s="59">
        <f t="shared" si="82"/>
        <v>0</v>
      </c>
      <c r="CH60" s="125"/>
      <c r="CI60" s="75"/>
      <c r="CJ60" s="75"/>
      <c r="CK60" s="77"/>
      <c r="CN60" s="58">
        <f t="shared" si="62"/>
        <v>0</v>
      </c>
      <c r="CO60" s="58">
        <f t="shared" si="59"/>
        <v>0</v>
      </c>
      <c r="CP60" s="58">
        <f t="shared" si="100"/>
        <v>0</v>
      </c>
      <c r="CQ60" s="59">
        <f t="shared" si="63"/>
        <v>0</v>
      </c>
      <c r="CR60" s="125"/>
      <c r="CS60" s="75"/>
      <c r="CT60" s="75"/>
      <c r="CX60" s="58">
        <f t="shared" si="103"/>
        <v>0</v>
      </c>
      <c r="CY60" s="58">
        <f t="shared" si="101"/>
        <v>0</v>
      </c>
      <c r="CZ60" s="58">
        <f t="shared" si="102"/>
        <v>0</v>
      </c>
      <c r="DA60" s="59">
        <f t="shared" si="83"/>
        <v>0</v>
      </c>
      <c r="DB60" s="125"/>
      <c r="DC60" s="75"/>
      <c r="DD60" s="75"/>
      <c r="DH60" s="58">
        <f t="shared" si="91"/>
        <v>0</v>
      </c>
      <c r="DI60" s="58">
        <f t="shared" si="92"/>
        <v>0</v>
      </c>
      <c r="DJ60" s="58">
        <f t="shared" si="99"/>
        <v>0</v>
      </c>
      <c r="DK60" s="59">
        <f t="shared" si="84"/>
        <v>0</v>
      </c>
      <c r="DM60" s="102" t="s">
        <v>65</v>
      </c>
      <c r="DN60" s="103" t="s">
        <v>101</v>
      </c>
      <c r="DO60" s="104">
        <v>2019</v>
      </c>
      <c r="DP60" s="112">
        <f>$CD$5</f>
        <v>425</v>
      </c>
      <c r="DQ60" s="105">
        <v>953.67</v>
      </c>
      <c r="DR60" s="105">
        <f t="shared" si="104"/>
        <v>22.809749999999983</v>
      </c>
      <c r="DS60" s="106">
        <v>2022</v>
      </c>
    </row>
    <row r="61" spans="1:123" ht="12.9" customHeight="1" x14ac:dyDescent="0.25">
      <c r="A61" s="51">
        <v>54</v>
      </c>
      <c r="B61" s="91" t="s">
        <v>122</v>
      </c>
      <c r="C61" s="52" t="s">
        <v>31</v>
      </c>
      <c r="D61" s="54"/>
      <c r="E61" s="54"/>
      <c r="F61" s="54"/>
      <c r="G61" s="54"/>
      <c r="H61" s="54"/>
      <c r="I61" s="51">
        <f t="shared" si="64"/>
        <v>0</v>
      </c>
      <c r="J61" s="51">
        <f t="shared" si="65"/>
        <v>0</v>
      </c>
      <c r="K61" s="51">
        <f t="shared" si="66"/>
        <v>0</v>
      </c>
      <c r="L61" s="51">
        <f t="shared" si="67"/>
        <v>0</v>
      </c>
      <c r="M61" s="51">
        <f t="shared" si="68"/>
        <v>0</v>
      </c>
      <c r="N61" s="51">
        <f t="shared" si="69"/>
        <v>0</v>
      </c>
      <c r="O61" s="58"/>
      <c r="P61" s="58"/>
      <c r="Q61" s="58"/>
      <c r="R61" s="58">
        <f t="shared" si="70"/>
        <v>0</v>
      </c>
      <c r="S61" s="58">
        <f t="shared" si="71"/>
        <v>0</v>
      </c>
      <c r="T61" s="58">
        <f t="shared" si="93"/>
        <v>0</v>
      </c>
      <c r="U61" s="59">
        <f t="shared" si="72"/>
        <v>0</v>
      </c>
      <c r="V61" s="107"/>
      <c r="W61" s="54"/>
      <c r="X61" s="54"/>
      <c r="Y61" s="54"/>
      <c r="Z61" s="51">
        <f t="shared" si="73"/>
        <v>0</v>
      </c>
      <c r="AA61" s="51">
        <f t="shared" si="74"/>
        <v>0</v>
      </c>
      <c r="AB61" s="51">
        <f t="shared" si="75"/>
        <v>0</v>
      </c>
      <c r="AC61" s="58"/>
      <c r="AD61" s="58"/>
      <c r="AE61" s="58"/>
      <c r="AF61" s="58">
        <f t="shared" si="76"/>
        <v>0</v>
      </c>
      <c r="AG61" s="58">
        <f t="shared" si="94"/>
        <v>0</v>
      </c>
      <c r="AH61" s="58">
        <f t="shared" si="85"/>
        <v>0</v>
      </c>
      <c r="AI61" s="59">
        <f t="shared" si="77"/>
        <v>0</v>
      </c>
      <c r="AJ61" s="54"/>
      <c r="AK61" s="54"/>
      <c r="AM61" s="58"/>
      <c r="AN61" s="58"/>
      <c r="AO61" s="63"/>
      <c r="AP61" s="58">
        <f t="shared" si="95"/>
        <v>0</v>
      </c>
      <c r="AQ61" s="58">
        <f t="shared" si="86"/>
        <v>0</v>
      </c>
      <c r="AR61" s="58">
        <f t="shared" si="87"/>
        <v>0</v>
      </c>
      <c r="AS61" s="59">
        <f t="shared" si="78"/>
        <v>0</v>
      </c>
      <c r="AT61" s="9"/>
      <c r="AU61" s="118"/>
      <c r="AV61" s="84"/>
      <c r="AW61" s="84"/>
      <c r="AX61" s="84"/>
      <c r="AY61" s="77"/>
      <c r="AZ61" s="58">
        <f t="shared" si="88"/>
        <v>0</v>
      </c>
      <c r="BA61" s="58">
        <f t="shared" si="89"/>
        <v>0</v>
      </c>
      <c r="BB61" s="58">
        <f t="shared" si="96"/>
        <v>0</v>
      </c>
      <c r="BC61" s="59">
        <f t="shared" si="79"/>
        <v>0</v>
      </c>
      <c r="BD61" s="118"/>
      <c r="BE61" s="77"/>
      <c r="BF61" s="96"/>
      <c r="BG61" s="84"/>
      <c r="BH61" s="77"/>
      <c r="BJ61" s="58">
        <f t="shared" si="90"/>
        <v>0</v>
      </c>
      <c r="BK61" s="58">
        <f t="shared" si="97"/>
        <v>0</v>
      </c>
      <c r="BL61" s="73">
        <f t="shared" si="105"/>
        <v>0</v>
      </c>
      <c r="BM61" s="59">
        <f t="shared" si="80"/>
        <v>0</v>
      </c>
      <c r="BN61" s="118"/>
      <c r="BO61" s="77"/>
      <c r="BP61" s="96"/>
      <c r="BQ61" s="84"/>
      <c r="BR61" s="84"/>
      <c r="BS61" s="77"/>
      <c r="BT61" s="58">
        <f t="shared" si="98"/>
        <v>0</v>
      </c>
      <c r="BU61" s="58">
        <f t="shared" si="106"/>
        <v>0</v>
      </c>
      <c r="BV61" s="73">
        <f t="shared" si="60"/>
        <v>0</v>
      </c>
      <c r="BW61" s="59">
        <f t="shared" si="81"/>
        <v>0</v>
      </c>
      <c r="BX61" s="77"/>
      <c r="BY61" s="125"/>
      <c r="BZ61" s="75"/>
      <c r="CA61" s="84"/>
      <c r="CB61" s="77"/>
      <c r="CD61" s="58">
        <f t="shared" si="107"/>
        <v>0</v>
      </c>
      <c r="CE61" s="58">
        <f t="shared" si="61"/>
        <v>0</v>
      </c>
      <c r="CF61" s="58">
        <f t="shared" ref="CF61:CF88" si="108">BZ61/BZ$2*BZ$5*CF$5</f>
        <v>0</v>
      </c>
      <c r="CG61" s="59">
        <f t="shared" si="82"/>
        <v>0</v>
      </c>
      <c r="CH61" s="125"/>
      <c r="CI61" s="75"/>
      <c r="CJ61" s="75"/>
      <c r="CK61" s="77"/>
      <c r="CN61" s="58">
        <f t="shared" si="62"/>
        <v>0</v>
      </c>
      <c r="CO61" s="58">
        <f t="shared" ref="CO61:CO88" si="109">CI61/CI$2*CI$5*CO$5</f>
        <v>0</v>
      </c>
      <c r="CP61" s="58">
        <f t="shared" si="100"/>
        <v>0</v>
      </c>
      <c r="CQ61" s="59">
        <f t="shared" si="63"/>
        <v>0</v>
      </c>
      <c r="CR61" s="125"/>
      <c r="CS61" s="75"/>
      <c r="CT61" s="75"/>
      <c r="CX61" s="58">
        <f t="shared" si="103"/>
        <v>0</v>
      </c>
      <c r="CY61" s="58">
        <f t="shared" si="101"/>
        <v>0</v>
      </c>
      <c r="CZ61" s="58">
        <f t="shared" si="102"/>
        <v>0</v>
      </c>
      <c r="DA61" s="59">
        <f t="shared" si="83"/>
        <v>0</v>
      </c>
      <c r="DB61" s="125"/>
      <c r="DC61" s="75"/>
      <c r="DD61" s="75"/>
      <c r="DH61" s="58">
        <f t="shared" si="91"/>
        <v>0</v>
      </c>
      <c r="DI61" s="58">
        <f t="shared" si="92"/>
        <v>0</v>
      </c>
      <c r="DJ61" s="58">
        <f t="shared" si="99"/>
        <v>0</v>
      </c>
      <c r="DK61" s="59">
        <f t="shared" si="84"/>
        <v>0</v>
      </c>
      <c r="DM61" s="102" t="s">
        <v>30</v>
      </c>
      <c r="DN61" s="103" t="s">
        <v>105</v>
      </c>
      <c r="DO61" s="104">
        <v>2019</v>
      </c>
      <c r="DP61" s="112">
        <f>$CD$5</f>
        <v>425</v>
      </c>
      <c r="DQ61" s="105">
        <v>949.95</v>
      </c>
      <c r="DR61" s="105">
        <f t="shared" si="104"/>
        <v>21.228750000000019</v>
      </c>
      <c r="DS61" s="106">
        <v>2022</v>
      </c>
    </row>
    <row r="62" spans="1:123" ht="12.9" customHeight="1" x14ac:dyDescent="0.25">
      <c r="A62" s="51">
        <v>55</v>
      </c>
      <c r="B62" s="91" t="s">
        <v>123</v>
      </c>
      <c r="C62" s="91" t="s">
        <v>31</v>
      </c>
      <c r="D62" s="92"/>
      <c r="E62" s="92"/>
      <c r="F62" s="92"/>
      <c r="G62" s="92"/>
      <c r="H62" s="92"/>
      <c r="I62" s="51">
        <f t="shared" si="64"/>
        <v>0</v>
      </c>
      <c r="J62" s="51">
        <f t="shared" si="65"/>
        <v>0</v>
      </c>
      <c r="K62" s="51">
        <f t="shared" si="66"/>
        <v>0</v>
      </c>
      <c r="L62" s="51">
        <f t="shared" si="67"/>
        <v>0</v>
      </c>
      <c r="M62" s="51">
        <f t="shared" si="68"/>
        <v>0</v>
      </c>
      <c r="N62" s="51">
        <f t="shared" si="69"/>
        <v>0</v>
      </c>
      <c r="O62" s="58"/>
      <c r="P62" s="58"/>
      <c r="Q62" s="58"/>
      <c r="R62" s="58">
        <f t="shared" si="70"/>
        <v>0</v>
      </c>
      <c r="S62" s="58">
        <f t="shared" si="71"/>
        <v>0</v>
      </c>
      <c r="T62" s="58">
        <f t="shared" si="93"/>
        <v>0</v>
      </c>
      <c r="U62" s="59">
        <f t="shared" si="72"/>
        <v>0</v>
      </c>
      <c r="V62" s="115"/>
      <c r="W62" s="92"/>
      <c r="X62" s="92"/>
      <c r="Y62" s="92"/>
      <c r="Z62" s="51">
        <f t="shared" si="73"/>
        <v>0</v>
      </c>
      <c r="AA62" s="51">
        <f t="shared" si="74"/>
        <v>0</v>
      </c>
      <c r="AB62" s="51">
        <f t="shared" si="75"/>
        <v>0</v>
      </c>
      <c r="AC62" s="58"/>
      <c r="AD62" s="58"/>
      <c r="AE62" s="58"/>
      <c r="AF62" s="58">
        <f t="shared" si="76"/>
        <v>0</v>
      </c>
      <c r="AG62" s="58">
        <f t="shared" si="94"/>
        <v>0</v>
      </c>
      <c r="AH62" s="58">
        <f t="shared" si="85"/>
        <v>0</v>
      </c>
      <c r="AI62" s="59">
        <f t="shared" si="77"/>
        <v>0</v>
      </c>
      <c r="AJ62" s="92"/>
      <c r="AK62" s="92"/>
      <c r="AM62" s="58"/>
      <c r="AN62" s="58"/>
      <c r="AO62" s="63"/>
      <c r="AP62" s="58">
        <f t="shared" si="95"/>
        <v>0</v>
      </c>
      <c r="AQ62" s="58">
        <f t="shared" si="86"/>
        <v>0</v>
      </c>
      <c r="AR62" s="58">
        <f t="shared" si="87"/>
        <v>0</v>
      </c>
      <c r="AS62" s="59">
        <f t="shared" si="78"/>
        <v>0</v>
      </c>
      <c r="AT62" s="108"/>
      <c r="AU62" s="118"/>
      <c r="AV62" s="84"/>
      <c r="AW62" s="84"/>
      <c r="AX62" s="84"/>
      <c r="AY62" s="77"/>
      <c r="AZ62" s="58">
        <f t="shared" si="88"/>
        <v>0</v>
      </c>
      <c r="BA62" s="58">
        <f t="shared" si="89"/>
        <v>0</v>
      </c>
      <c r="BB62" s="58">
        <f t="shared" si="96"/>
        <v>0</v>
      </c>
      <c r="BC62" s="59">
        <f t="shared" si="79"/>
        <v>0</v>
      </c>
      <c r="BD62" s="118"/>
      <c r="BE62" s="77"/>
      <c r="BF62" s="96"/>
      <c r="BG62" s="84"/>
      <c r="BH62" s="77"/>
      <c r="BJ62" s="58">
        <f t="shared" si="90"/>
        <v>0</v>
      </c>
      <c r="BK62" s="58">
        <f t="shared" si="97"/>
        <v>0</v>
      </c>
      <c r="BL62" s="73">
        <f t="shared" si="105"/>
        <v>0</v>
      </c>
      <c r="BM62" s="59">
        <f t="shared" si="80"/>
        <v>0</v>
      </c>
      <c r="BN62" s="118"/>
      <c r="BO62" s="77"/>
      <c r="BP62" s="96"/>
      <c r="BQ62" s="84"/>
      <c r="BR62" s="84"/>
      <c r="BS62" s="77"/>
      <c r="BT62" s="58">
        <f t="shared" si="98"/>
        <v>0</v>
      </c>
      <c r="BU62" s="58">
        <f t="shared" si="106"/>
        <v>0</v>
      </c>
      <c r="BV62" s="73">
        <f t="shared" ref="BV62:BV88" si="110">BP62/BP$2*BP$5*BV$5</f>
        <v>0</v>
      </c>
      <c r="BW62" s="59">
        <f t="shared" si="81"/>
        <v>0</v>
      </c>
      <c r="BX62" s="77"/>
      <c r="BY62" s="125"/>
      <c r="BZ62" s="75"/>
      <c r="CA62" s="84"/>
      <c r="CB62" s="77"/>
      <c r="CD62" s="58">
        <f t="shared" si="107"/>
        <v>0</v>
      </c>
      <c r="CE62" s="58">
        <f t="shared" ref="CE62:CE88" si="111">BY62/BY$2*BY$5*CE$5</f>
        <v>0</v>
      </c>
      <c r="CF62" s="58">
        <f t="shared" si="108"/>
        <v>0</v>
      </c>
      <c r="CG62" s="59">
        <f t="shared" si="82"/>
        <v>0</v>
      </c>
      <c r="CH62" s="125"/>
      <c r="CI62" s="75"/>
      <c r="CJ62" s="75"/>
      <c r="CK62" s="77"/>
      <c r="CN62" s="58">
        <f t="shared" ref="CN62:CN88" si="112">CH62/CH$2*CH$5*CN$5</f>
        <v>0</v>
      </c>
      <c r="CO62" s="58">
        <f t="shared" si="109"/>
        <v>0</v>
      </c>
      <c r="CP62" s="58">
        <f t="shared" si="100"/>
        <v>0</v>
      </c>
      <c r="CQ62" s="59">
        <f t="shared" si="63"/>
        <v>0</v>
      </c>
      <c r="CR62" s="125"/>
      <c r="CS62" s="75"/>
      <c r="CT62" s="75"/>
      <c r="CX62" s="58">
        <f t="shared" si="103"/>
        <v>0</v>
      </c>
      <c r="CY62" s="58">
        <f t="shared" si="101"/>
        <v>0</v>
      </c>
      <c r="CZ62" s="58">
        <f t="shared" si="102"/>
        <v>0</v>
      </c>
      <c r="DA62" s="59">
        <f t="shared" si="83"/>
        <v>0</v>
      </c>
      <c r="DB62" s="125"/>
      <c r="DC62" s="75"/>
      <c r="DD62" s="75"/>
      <c r="DH62" s="58">
        <f t="shared" si="91"/>
        <v>0</v>
      </c>
      <c r="DI62" s="58">
        <f t="shared" si="92"/>
        <v>0</v>
      </c>
      <c r="DJ62" s="58">
        <f t="shared" si="99"/>
        <v>0</v>
      </c>
      <c r="DK62" s="59">
        <f t="shared" si="84"/>
        <v>0</v>
      </c>
      <c r="DM62" s="102" t="s">
        <v>42</v>
      </c>
      <c r="DN62" s="103" t="s">
        <v>105</v>
      </c>
      <c r="DO62" s="104">
        <v>2019</v>
      </c>
      <c r="DP62" s="112">
        <f>$CD$5</f>
        <v>425</v>
      </c>
      <c r="DQ62" s="105">
        <v>906.67</v>
      </c>
      <c r="DR62" s="105">
        <f t="shared" si="104"/>
        <v>2.8347499999999823</v>
      </c>
      <c r="DS62" s="106">
        <v>2022</v>
      </c>
    </row>
    <row r="63" spans="1:123" ht="12.9" customHeight="1" x14ac:dyDescent="0.25">
      <c r="A63" s="51">
        <v>56</v>
      </c>
      <c r="B63" s="91" t="s">
        <v>124</v>
      </c>
      <c r="C63" s="52" t="s">
        <v>66</v>
      </c>
      <c r="D63" s="54"/>
      <c r="E63" s="54"/>
      <c r="F63" s="54"/>
      <c r="G63" s="92"/>
      <c r="H63" s="92"/>
      <c r="I63" s="51">
        <f t="shared" si="64"/>
        <v>0</v>
      </c>
      <c r="J63" s="51">
        <f t="shared" si="65"/>
        <v>0</v>
      </c>
      <c r="K63" s="51">
        <f t="shared" si="66"/>
        <v>0</v>
      </c>
      <c r="L63" s="51">
        <f t="shared" si="67"/>
        <v>0</v>
      </c>
      <c r="M63" s="51">
        <f t="shared" si="68"/>
        <v>0</v>
      </c>
      <c r="N63" s="51">
        <f t="shared" si="69"/>
        <v>0</v>
      </c>
      <c r="O63" s="58"/>
      <c r="P63" s="58"/>
      <c r="Q63" s="58"/>
      <c r="R63" s="58">
        <f t="shared" si="70"/>
        <v>0</v>
      </c>
      <c r="S63" s="58">
        <f t="shared" si="71"/>
        <v>0</v>
      </c>
      <c r="T63" s="58">
        <f t="shared" si="93"/>
        <v>0</v>
      </c>
      <c r="U63" s="59">
        <f t="shared" si="72"/>
        <v>0</v>
      </c>
      <c r="V63" s="107"/>
      <c r="W63" s="92"/>
      <c r="X63" s="92"/>
      <c r="Y63" s="92"/>
      <c r="Z63" s="51">
        <f t="shared" si="73"/>
        <v>0</v>
      </c>
      <c r="AA63" s="51">
        <f t="shared" si="74"/>
        <v>0</v>
      </c>
      <c r="AB63" s="51">
        <f t="shared" si="75"/>
        <v>0</v>
      </c>
      <c r="AC63" s="58"/>
      <c r="AD63" s="58"/>
      <c r="AE63" s="58"/>
      <c r="AF63" s="58">
        <f t="shared" si="76"/>
        <v>0</v>
      </c>
      <c r="AG63" s="58">
        <f t="shared" si="94"/>
        <v>0</v>
      </c>
      <c r="AH63" s="58">
        <f t="shared" si="85"/>
        <v>0</v>
      </c>
      <c r="AI63" s="59">
        <f t="shared" si="77"/>
        <v>0</v>
      </c>
      <c r="AJ63" s="92"/>
      <c r="AK63" s="92"/>
      <c r="AM63" s="58"/>
      <c r="AN63" s="58"/>
      <c r="AO63" s="63"/>
      <c r="AP63" s="58">
        <f t="shared" si="95"/>
        <v>0</v>
      </c>
      <c r="AQ63" s="58">
        <f t="shared" si="86"/>
        <v>0</v>
      </c>
      <c r="AR63" s="58">
        <f t="shared" si="87"/>
        <v>0</v>
      </c>
      <c r="AS63" s="59">
        <f t="shared" si="78"/>
        <v>0</v>
      </c>
      <c r="AT63" s="108"/>
      <c r="AU63" s="118"/>
      <c r="AV63" s="84"/>
      <c r="AW63" s="84"/>
      <c r="AX63" s="84"/>
      <c r="AY63" s="77"/>
      <c r="AZ63" s="58">
        <f t="shared" si="88"/>
        <v>0</v>
      </c>
      <c r="BA63" s="58">
        <f t="shared" si="89"/>
        <v>0</v>
      </c>
      <c r="BB63" s="58">
        <f t="shared" si="96"/>
        <v>0</v>
      </c>
      <c r="BC63" s="59">
        <f t="shared" si="79"/>
        <v>0</v>
      </c>
      <c r="BD63" s="118"/>
      <c r="BE63" s="77"/>
      <c r="BF63" s="96"/>
      <c r="BG63" s="84"/>
      <c r="BH63" s="77"/>
      <c r="BJ63" s="58">
        <f t="shared" si="90"/>
        <v>0</v>
      </c>
      <c r="BK63" s="58">
        <f t="shared" si="97"/>
        <v>0</v>
      </c>
      <c r="BL63" s="73">
        <f t="shared" si="105"/>
        <v>0</v>
      </c>
      <c r="BM63" s="59">
        <f t="shared" si="80"/>
        <v>0</v>
      </c>
      <c r="BN63" s="118"/>
      <c r="BO63" s="77"/>
      <c r="BP63" s="96"/>
      <c r="BQ63" s="84"/>
      <c r="BR63" s="84"/>
      <c r="BS63" s="77"/>
      <c r="BT63" s="58">
        <f t="shared" si="98"/>
        <v>0</v>
      </c>
      <c r="BU63" s="58">
        <f t="shared" si="106"/>
        <v>0</v>
      </c>
      <c r="BV63" s="73">
        <f t="shared" si="110"/>
        <v>0</v>
      </c>
      <c r="BW63" s="59">
        <f t="shared" si="81"/>
        <v>0</v>
      </c>
      <c r="BX63" s="77"/>
      <c r="BY63" s="125"/>
      <c r="BZ63" s="75"/>
      <c r="CA63" s="84"/>
      <c r="CB63" s="77"/>
      <c r="CD63" s="58">
        <f t="shared" si="107"/>
        <v>0</v>
      </c>
      <c r="CE63" s="58">
        <f t="shared" si="111"/>
        <v>0</v>
      </c>
      <c r="CF63" s="58">
        <f t="shared" si="108"/>
        <v>0</v>
      </c>
      <c r="CG63" s="59">
        <f t="shared" si="82"/>
        <v>0</v>
      </c>
      <c r="CH63" s="125"/>
      <c r="CI63" s="75"/>
      <c r="CJ63" s="75"/>
      <c r="CK63" s="77"/>
      <c r="CN63" s="58">
        <f t="shared" si="112"/>
        <v>0</v>
      </c>
      <c r="CO63" s="58">
        <f t="shared" si="109"/>
        <v>0</v>
      </c>
      <c r="CP63" s="58">
        <f t="shared" si="100"/>
        <v>0</v>
      </c>
      <c r="CQ63" s="59">
        <f t="shared" si="63"/>
        <v>0</v>
      </c>
      <c r="CR63" s="125"/>
      <c r="CS63" s="75"/>
      <c r="CT63" s="75"/>
      <c r="CX63" s="58">
        <f t="shared" si="103"/>
        <v>0</v>
      </c>
      <c r="CY63" s="58">
        <f t="shared" si="101"/>
        <v>0</v>
      </c>
      <c r="CZ63" s="58">
        <f t="shared" si="102"/>
        <v>0</v>
      </c>
      <c r="DA63" s="59">
        <f t="shared" si="83"/>
        <v>0</v>
      </c>
      <c r="DB63" s="125"/>
      <c r="DC63" s="75"/>
      <c r="DD63" s="75"/>
      <c r="DH63" s="58">
        <f t="shared" si="91"/>
        <v>0</v>
      </c>
      <c r="DI63" s="58">
        <f t="shared" si="92"/>
        <v>0</v>
      </c>
      <c r="DJ63" s="58">
        <f t="shared" si="99"/>
        <v>0</v>
      </c>
      <c r="DK63" s="59">
        <f t="shared" si="84"/>
        <v>0</v>
      </c>
      <c r="DM63" s="102" t="s">
        <v>65</v>
      </c>
      <c r="DN63" s="103" t="s">
        <v>117</v>
      </c>
      <c r="DO63" s="104">
        <v>2020</v>
      </c>
      <c r="DP63" s="112">
        <f>$CE$5</f>
        <v>450</v>
      </c>
      <c r="DQ63" s="105">
        <v>954.74</v>
      </c>
      <c r="DR63" s="105">
        <f t="shared" si="104"/>
        <v>24.633000000000006</v>
      </c>
      <c r="DS63" s="106">
        <v>2022</v>
      </c>
    </row>
    <row r="64" spans="1:123" ht="12.9" customHeight="1" x14ac:dyDescent="0.25">
      <c r="A64" s="51">
        <v>57</v>
      </c>
      <c r="B64" s="91" t="s">
        <v>126</v>
      </c>
      <c r="C64" s="52" t="s">
        <v>33</v>
      </c>
      <c r="D64" s="54"/>
      <c r="E64" s="54"/>
      <c r="F64" s="54"/>
      <c r="G64" s="54"/>
      <c r="H64" s="54"/>
      <c r="I64" s="51">
        <f t="shared" si="64"/>
        <v>0</v>
      </c>
      <c r="J64" s="51">
        <f t="shared" si="65"/>
        <v>0</v>
      </c>
      <c r="K64" s="51">
        <f t="shared" si="66"/>
        <v>0</v>
      </c>
      <c r="L64" s="51">
        <f t="shared" si="67"/>
        <v>0</v>
      </c>
      <c r="M64" s="51">
        <f t="shared" si="68"/>
        <v>0</v>
      </c>
      <c r="N64" s="51">
        <f t="shared" si="69"/>
        <v>0</v>
      </c>
      <c r="O64" s="58"/>
      <c r="P64" s="58"/>
      <c r="Q64" s="58"/>
      <c r="R64" s="58">
        <f t="shared" si="70"/>
        <v>0</v>
      </c>
      <c r="S64" s="58">
        <f t="shared" si="71"/>
        <v>0</v>
      </c>
      <c r="T64" s="58">
        <f t="shared" si="93"/>
        <v>0</v>
      </c>
      <c r="U64" s="59">
        <f t="shared" si="72"/>
        <v>0</v>
      </c>
      <c r="V64" s="107"/>
      <c r="W64" s="54"/>
      <c r="X64" s="54"/>
      <c r="Y64" s="54"/>
      <c r="Z64" s="51">
        <f t="shared" si="73"/>
        <v>0</v>
      </c>
      <c r="AA64" s="51">
        <f t="shared" si="74"/>
        <v>0</v>
      </c>
      <c r="AB64" s="51">
        <f t="shared" si="75"/>
        <v>0</v>
      </c>
      <c r="AC64" s="58"/>
      <c r="AD64" s="58"/>
      <c r="AE64" s="58"/>
      <c r="AF64" s="58">
        <f t="shared" si="76"/>
        <v>0</v>
      </c>
      <c r="AG64" s="58">
        <f t="shared" si="94"/>
        <v>0</v>
      </c>
      <c r="AH64" s="58">
        <f t="shared" si="85"/>
        <v>0</v>
      </c>
      <c r="AI64" s="59">
        <f t="shared" si="77"/>
        <v>0</v>
      </c>
      <c r="AJ64" s="54"/>
      <c r="AK64" s="54"/>
      <c r="AM64" s="58"/>
      <c r="AN64" s="58"/>
      <c r="AO64" s="63"/>
      <c r="AP64" s="58">
        <f t="shared" si="95"/>
        <v>0</v>
      </c>
      <c r="AQ64" s="58">
        <f t="shared" si="86"/>
        <v>0</v>
      </c>
      <c r="AR64" s="58">
        <f t="shared" si="87"/>
        <v>0</v>
      </c>
      <c r="AS64" s="59">
        <f t="shared" si="78"/>
        <v>0</v>
      </c>
      <c r="AT64" s="9"/>
      <c r="AU64" s="118"/>
      <c r="AV64" s="84"/>
      <c r="AW64" s="84"/>
      <c r="AX64" s="84"/>
      <c r="AY64" s="77"/>
      <c r="AZ64" s="58">
        <f t="shared" si="88"/>
        <v>0</v>
      </c>
      <c r="BA64" s="58">
        <f t="shared" si="89"/>
        <v>0</v>
      </c>
      <c r="BB64" s="58">
        <f t="shared" si="96"/>
        <v>0</v>
      </c>
      <c r="BC64" s="59">
        <f t="shared" si="79"/>
        <v>0</v>
      </c>
      <c r="BD64" s="118"/>
      <c r="BE64" s="77"/>
      <c r="BF64" s="96"/>
      <c r="BG64" s="84"/>
      <c r="BH64" s="77"/>
      <c r="BJ64" s="58">
        <f t="shared" si="90"/>
        <v>0</v>
      </c>
      <c r="BK64" s="58">
        <f t="shared" si="97"/>
        <v>0</v>
      </c>
      <c r="BL64" s="73">
        <f t="shared" si="105"/>
        <v>0</v>
      </c>
      <c r="BM64" s="59">
        <f t="shared" si="80"/>
        <v>0</v>
      </c>
      <c r="BN64" s="118"/>
      <c r="BO64" s="77"/>
      <c r="BP64" s="96"/>
      <c r="BQ64" s="84"/>
      <c r="BR64" s="84"/>
      <c r="BS64" s="77"/>
      <c r="BT64" s="58">
        <f t="shared" si="98"/>
        <v>0</v>
      </c>
      <c r="BU64" s="58">
        <f t="shared" si="106"/>
        <v>0</v>
      </c>
      <c r="BV64" s="73">
        <f t="shared" si="110"/>
        <v>0</v>
      </c>
      <c r="BW64" s="59">
        <f t="shared" si="81"/>
        <v>0</v>
      </c>
      <c r="BX64" s="77"/>
      <c r="BY64" s="125"/>
      <c r="BZ64" s="75"/>
      <c r="CA64" s="84"/>
      <c r="CB64" s="77"/>
      <c r="CD64" s="58">
        <f t="shared" si="107"/>
        <v>0</v>
      </c>
      <c r="CE64" s="58">
        <f t="shared" si="111"/>
        <v>0</v>
      </c>
      <c r="CF64" s="58">
        <f t="shared" si="108"/>
        <v>0</v>
      </c>
      <c r="CG64" s="59">
        <f t="shared" si="82"/>
        <v>0</v>
      </c>
      <c r="CH64" s="125"/>
      <c r="CI64" s="75"/>
      <c r="CJ64" s="75"/>
      <c r="CK64" s="77"/>
      <c r="CN64" s="58">
        <f t="shared" si="112"/>
        <v>0</v>
      </c>
      <c r="CO64" s="58">
        <f t="shared" si="109"/>
        <v>0</v>
      </c>
      <c r="CP64" s="58">
        <f t="shared" si="100"/>
        <v>0</v>
      </c>
      <c r="CQ64" s="59">
        <f t="shared" si="63"/>
        <v>0</v>
      </c>
      <c r="CR64" s="125"/>
      <c r="CS64" s="75"/>
      <c r="CT64" s="75"/>
      <c r="CX64" s="58">
        <f t="shared" si="103"/>
        <v>0</v>
      </c>
      <c r="CY64" s="58">
        <f t="shared" si="101"/>
        <v>0</v>
      </c>
      <c r="CZ64" s="58">
        <f t="shared" si="102"/>
        <v>0</v>
      </c>
      <c r="DA64" s="59">
        <f t="shared" si="83"/>
        <v>0</v>
      </c>
      <c r="DB64" s="125"/>
      <c r="DC64" s="75"/>
      <c r="DD64" s="75"/>
      <c r="DH64" s="58">
        <f t="shared" si="91"/>
        <v>0</v>
      </c>
      <c r="DI64" s="58">
        <f t="shared" si="92"/>
        <v>0</v>
      </c>
      <c r="DJ64" s="58">
        <f t="shared" si="99"/>
        <v>0</v>
      </c>
      <c r="DK64" s="59">
        <f t="shared" si="84"/>
        <v>0</v>
      </c>
      <c r="DM64" s="102" t="s">
        <v>35</v>
      </c>
      <c r="DN64" s="103" t="s">
        <v>119</v>
      </c>
      <c r="DO64" s="104">
        <v>2020</v>
      </c>
      <c r="DP64" s="112">
        <f>$CE$5</f>
        <v>450</v>
      </c>
      <c r="DQ64" s="105">
        <v>923.69</v>
      </c>
      <c r="DR64" s="105">
        <f t="shared" si="104"/>
        <v>10.660500000000024</v>
      </c>
      <c r="DS64" s="106">
        <v>2022</v>
      </c>
    </row>
    <row r="65" spans="1:123" ht="12.9" customHeight="1" x14ac:dyDescent="0.25">
      <c r="A65" s="51">
        <v>58</v>
      </c>
      <c r="B65" s="91" t="s">
        <v>127</v>
      </c>
      <c r="C65" s="145" t="s">
        <v>66</v>
      </c>
      <c r="D65" s="79">
        <v>2233</v>
      </c>
      <c r="E65" s="92"/>
      <c r="F65" s="92"/>
      <c r="G65" s="92"/>
      <c r="H65" s="92"/>
      <c r="I65" s="51">
        <f t="shared" si="64"/>
        <v>134.42280453257789</v>
      </c>
      <c r="J65" s="51">
        <f t="shared" si="65"/>
        <v>0</v>
      </c>
      <c r="K65" s="51">
        <f t="shared" si="66"/>
        <v>142.08212940121845</v>
      </c>
      <c r="L65" s="51">
        <f t="shared" si="67"/>
        <v>0</v>
      </c>
      <c r="M65" s="51">
        <f t="shared" si="68"/>
        <v>0</v>
      </c>
      <c r="N65" s="51">
        <f t="shared" si="69"/>
        <v>0</v>
      </c>
      <c r="O65" s="58"/>
      <c r="P65" s="58"/>
      <c r="Q65" s="58"/>
      <c r="R65" s="58">
        <f t="shared" si="70"/>
        <v>142.08212940121845</v>
      </c>
      <c r="S65" s="58">
        <f t="shared" si="71"/>
        <v>0</v>
      </c>
      <c r="T65" s="58">
        <f t="shared" si="93"/>
        <v>0</v>
      </c>
      <c r="U65" s="59">
        <f t="shared" si="72"/>
        <v>142.08212940121845</v>
      </c>
      <c r="V65" s="115"/>
      <c r="W65" s="92"/>
      <c r="X65" s="92"/>
      <c r="Y65" s="92"/>
      <c r="Z65" s="51">
        <f t="shared" si="73"/>
        <v>0</v>
      </c>
      <c r="AA65" s="51">
        <f t="shared" si="74"/>
        <v>0</v>
      </c>
      <c r="AB65" s="51">
        <f t="shared" si="75"/>
        <v>0</v>
      </c>
      <c r="AC65" s="58"/>
      <c r="AD65" s="58"/>
      <c r="AE65" s="58"/>
      <c r="AF65" s="58">
        <f t="shared" si="76"/>
        <v>0</v>
      </c>
      <c r="AG65" s="58">
        <f t="shared" si="94"/>
        <v>0</v>
      </c>
      <c r="AH65" s="58">
        <f t="shared" si="85"/>
        <v>0</v>
      </c>
      <c r="AI65" s="59">
        <f t="shared" si="77"/>
        <v>0</v>
      </c>
      <c r="AJ65" s="92"/>
      <c r="AK65" s="92"/>
      <c r="AM65" s="58"/>
      <c r="AN65" s="58"/>
      <c r="AO65" s="63"/>
      <c r="AP65" s="58">
        <f t="shared" si="95"/>
        <v>0</v>
      </c>
      <c r="AQ65" s="58">
        <f t="shared" si="86"/>
        <v>0</v>
      </c>
      <c r="AR65" s="58">
        <f t="shared" si="87"/>
        <v>0</v>
      </c>
      <c r="AS65" s="59">
        <f t="shared" si="78"/>
        <v>0</v>
      </c>
      <c r="AT65" s="108"/>
      <c r="AU65" s="118"/>
      <c r="AV65" s="84"/>
      <c r="AW65" s="84"/>
      <c r="AX65" s="84"/>
      <c r="AY65" s="77"/>
      <c r="AZ65" s="58">
        <f t="shared" si="88"/>
        <v>0</v>
      </c>
      <c r="BA65" s="58">
        <f t="shared" si="89"/>
        <v>0</v>
      </c>
      <c r="BB65" s="58">
        <f t="shared" si="96"/>
        <v>0</v>
      </c>
      <c r="BC65" s="59">
        <f t="shared" si="79"/>
        <v>0</v>
      </c>
      <c r="BD65" s="118"/>
      <c r="BE65" s="77"/>
      <c r="BF65" s="96"/>
      <c r="BG65" s="84"/>
      <c r="BH65" s="77"/>
      <c r="BJ65" s="58">
        <f t="shared" si="90"/>
        <v>0</v>
      </c>
      <c r="BK65" s="58">
        <f t="shared" si="97"/>
        <v>0</v>
      </c>
      <c r="BL65" s="73">
        <f t="shared" si="105"/>
        <v>0</v>
      </c>
      <c r="BM65" s="59">
        <f t="shared" si="80"/>
        <v>0</v>
      </c>
      <c r="BN65" s="118"/>
      <c r="BO65" s="77"/>
      <c r="BP65" s="96"/>
      <c r="BQ65" s="84"/>
      <c r="BR65" s="84"/>
      <c r="BS65" s="77"/>
      <c r="BT65" s="58">
        <f t="shared" si="98"/>
        <v>0</v>
      </c>
      <c r="BU65" s="58">
        <f t="shared" si="106"/>
        <v>0</v>
      </c>
      <c r="BV65" s="73">
        <f t="shared" si="110"/>
        <v>0</v>
      </c>
      <c r="BW65" s="59">
        <f t="shared" si="81"/>
        <v>0</v>
      </c>
      <c r="BX65" s="77"/>
      <c r="BY65" s="125"/>
      <c r="BZ65" s="75"/>
      <c r="CA65" s="84"/>
      <c r="CB65" s="77"/>
      <c r="CD65" s="58">
        <f t="shared" si="107"/>
        <v>0</v>
      </c>
      <c r="CE65" s="58">
        <f t="shared" si="111"/>
        <v>0</v>
      </c>
      <c r="CF65" s="58">
        <f t="shared" si="108"/>
        <v>0</v>
      </c>
      <c r="CG65" s="59">
        <f t="shared" si="82"/>
        <v>0</v>
      </c>
      <c r="CH65" s="125"/>
      <c r="CI65" s="75"/>
      <c r="CJ65" s="75"/>
      <c r="CK65" s="77"/>
      <c r="CN65" s="58">
        <f t="shared" si="112"/>
        <v>0</v>
      </c>
      <c r="CO65" s="58">
        <f t="shared" si="109"/>
        <v>0</v>
      </c>
      <c r="CP65" s="58">
        <f t="shared" si="100"/>
        <v>0</v>
      </c>
      <c r="CQ65" s="59">
        <f t="shared" si="63"/>
        <v>0</v>
      </c>
      <c r="CR65" s="125"/>
      <c r="CS65" s="75"/>
      <c r="CT65" s="75"/>
      <c r="CX65" s="58">
        <f t="shared" si="103"/>
        <v>0</v>
      </c>
      <c r="CY65" s="58">
        <f t="shared" si="101"/>
        <v>0</v>
      </c>
      <c r="CZ65" s="58">
        <f t="shared" si="102"/>
        <v>0</v>
      </c>
      <c r="DA65" s="59">
        <f t="shared" si="83"/>
        <v>0</v>
      </c>
      <c r="DB65" s="125"/>
      <c r="DC65" s="75"/>
      <c r="DD65" s="75"/>
      <c r="DH65" s="58">
        <f t="shared" si="91"/>
        <v>0</v>
      </c>
      <c r="DI65" s="58">
        <f t="shared" si="92"/>
        <v>0</v>
      </c>
      <c r="DJ65" s="58">
        <f t="shared" si="99"/>
        <v>0</v>
      </c>
      <c r="DK65" s="59">
        <f t="shared" si="84"/>
        <v>0</v>
      </c>
      <c r="DM65" s="102" t="s">
        <v>42</v>
      </c>
      <c r="DN65" s="103" t="s">
        <v>105</v>
      </c>
      <c r="DO65" s="104">
        <v>2021</v>
      </c>
      <c r="DP65" s="112">
        <f>$CF$5</f>
        <v>550</v>
      </c>
      <c r="DQ65" s="112">
        <v>951.16</v>
      </c>
      <c r="DR65" s="105">
        <f t="shared" si="104"/>
        <v>28.137999999999984</v>
      </c>
      <c r="DS65" s="106">
        <v>2022</v>
      </c>
    </row>
    <row r="66" spans="1:123" ht="12.9" customHeight="1" x14ac:dyDescent="0.25">
      <c r="A66" s="51">
        <v>59</v>
      </c>
      <c r="B66" s="91" t="s">
        <v>128</v>
      </c>
      <c r="C66" s="52" t="s">
        <v>43</v>
      </c>
      <c r="D66" s="54"/>
      <c r="E66" s="92"/>
      <c r="F66" s="92"/>
      <c r="G66" s="92"/>
      <c r="H66" s="92"/>
      <c r="I66" s="51">
        <f t="shared" si="64"/>
        <v>0</v>
      </c>
      <c r="J66" s="51">
        <f t="shared" si="65"/>
        <v>0</v>
      </c>
      <c r="K66" s="51">
        <f t="shared" si="66"/>
        <v>0</v>
      </c>
      <c r="L66" s="51">
        <f t="shared" si="67"/>
        <v>0</v>
      </c>
      <c r="M66" s="51">
        <f t="shared" si="68"/>
        <v>0</v>
      </c>
      <c r="N66" s="51">
        <f t="shared" si="69"/>
        <v>0</v>
      </c>
      <c r="O66" s="58"/>
      <c r="P66" s="58"/>
      <c r="Q66" s="58"/>
      <c r="R66" s="58">
        <f t="shared" si="70"/>
        <v>0</v>
      </c>
      <c r="S66" s="58">
        <f t="shared" si="71"/>
        <v>0</v>
      </c>
      <c r="T66" s="58">
        <f t="shared" si="93"/>
        <v>0</v>
      </c>
      <c r="U66" s="59">
        <f t="shared" si="72"/>
        <v>0</v>
      </c>
      <c r="V66" s="115"/>
      <c r="W66" s="92"/>
      <c r="X66" s="92"/>
      <c r="Y66" s="92"/>
      <c r="Z66" s="51">
        <f t="shared" si="73"/>
        <v>0</v>
      </c>
      <c r="AA66" s="51">
        <f t="shared" si="74"/>
        <v>0</v>
      </c>
      <c r="AB66" s="51">
        <f t="shared" si="75"/>
        <v>0</v>
      </c>
      <c r="AC66" s="58"/>
      <c r="AD66" s="58"/>
      <c r="AE66" s="58"/>
      <c r="AF66" s="58">
        <f t="shared" si="76"/>
        <v>0</v>
      </c>
      <c r="AG66" s="58">
        <f t="shared" si="94"/>
        <v>0</v>
      </c>
      <c r="AH66" s="58">
        <f t="shared" si="85"/>
        <v>0</v>
      </c>
      <c r="AI66" s="59">
        <f t="shared" si="77"/>
        <v>0</v>
      </c>
      <c r="AJ66" s="92"/>
      <c r="AK66" s="92"/>
      <c r="AM66" s="58"/>
      <c r="AN66" s="58"/>
      <c r="AO66" s="63"/>
      <c r="AP66" s="58">
        <f t="shared" si="95"/>
        <v>0</v>
      </c>
      <c r="AQ66" s="58">
        <f t="shared" si="86"/>
        <v>0</v>
      </c>
      <c r="AR66" s="58">
        <f t="shared" si="87"/>
        <v>0</v>
      </c>
      <c r="AS66" s="59">
        <f t="shared" si="78"/>
        <v>0</v>
      </c>
      <c r="AT66" s="108"/>
      <c r="AU66" s="118"/>
      <c r="AV66" s="84"/>
      <c r="AW66" s="84"/>
      <c r="AX66" s="84"/>
      <c r="AY66" s="77"/>
      <c r="AZ66" s="58">
        <f t="shared" si="88"/>
        <v>0</v>
      </c>
      <c r="BA66" s="58">
        <f t="shared" si="89"/>
        <v>0</v>
      </c>
      <c r="BB66" s="58">
        <f t="shared" si="96"/>
        <v>0</v>
      </c>
      <c r="BC66" s="59">
        <f t="shared" si="79"/>
        <v>0</v>
      </c>
      <c r="BD66" s="118"/>
      <c r="BE66" s="77"/>
      <c r="BF66" s="96"/>
      <c r="BG66" s="84"/>
      <c r="BH66" s="77"/>
      <c r="BJ66" s="58">
        <f t="shared" si="90"/>
        <v>0</v>
      </c>
      <c r="BK66" s="58">
        <f t="shared" si="97"/>
        <v>0</v>
      </c>
      <c r="BL66" s="73">
        <f t="shared" si="105"/>
        <v>0</v>
      </c>
      <c r="BM66" s="59">
        <f t="shared" si="80"/>
        <v>0</v>
      </c>
      <c r="BN66" s="118"/>
      <c r="BO66" s="77"/>
      <c r="BP66" s="96"/>
      <c r="BQ66" s="84"/>
      <c r="BR66" s="84"/>
      <c r="BS66" s="77"/>
      <c r="BT66" s="58">
        <f t="shared" si="98"/>
        <v>0</v>
      </c>
      <c r="BU66" s="58">
        <f t="shared" si="106"/>
        <v>0</v>
      </c>
      <c r="BV66" s="73">
        <f t="shared" si="110"/>
        <v>0</v>
      </c>
      <c r="BW66" s="59">
        <f t="shared" si="81"/>
        <v>0</v>
      </c>
      <c r="BX66" s="77"/>
      <c r="BY66" s="125"/>
      <c r="BZ66" s="75"/>
      <c r="CA66" s="84"/>
      <c r="CB66" s="77"/>
      <c r="CD66" s="58">
        <f t="shared" si="107"/>
        <v>0</v>
      </c>
      <c r="CE66" s="58">
        <f t="shared" si="111"/>
        <v>0</v>
      </c>
      <c r="CF66" s="58">
        <f t="shared" si="108"/>
        <v>0</v>
      </c>
      <c r="CG66" s="59">
        <f t="shared" si="82"/>
        <v>0</v>
      </c>
      <c r="CH66" s="125"/>
      <c r="CI66" s="75"/>
      <c r="CJ66" s="75"/>
      <c r="CK66" s="77"/>
      <c r="CN66" s="58">
        <f t="shared" si="112"/>
        <v>0</v>
      </c>
      <c r="CO66" s="58">
        <f t="shared" si="109"/>
        <v>0</v>
      </c>
      <c r="CP66" s="58">
        <f t="shared" si="100"/>
        <v>0</v>
      </c>
      <c r="CQ66" s="59">
        <f t="shared" si="63"/>
        <v>0</v>
      </c>
      <c r="CR66" s="125"/>
      <c r="CS66" s="75"/>
      <c r="CT66" s="75"/>
      <c r="CX66" s="58">
        <f t="shared" si="103"/>
        <v>0</v>
      </c>
      <c r="CY66" s="58">
        <f t="shared" si="101"/>
        <v>0</v>
      </c>
      <c r="CZ66" s="58">
        <f t="shared" si="102"/>
        <v>0</v>
      </c>
      <c r="DA66" s="59">
        <f t="shared" si="83"/>
        <v>0</v>
      </c>
      <c r="DB66" s="125"/>
      <c r="DC66" s="75"/>
      <c r="DD66" s="75"/>
      <c r="DH66" s="58">
        <f t="shared" si="91"/>
        <v>0</v>
      </c>
      <c r="DI66" s="58">
        <f t="shared" si="92"/>
        <v>0</v>
      </c>
      <c r="DJ66" s="58">
        <f t="shared" si="99"/>
        <v>0</v>
      </c>
      <c r="DK66" s="59">
        <f t="shared" si="84"/>
        <v>0</v>
      </c>
      <c r="DM66" s="102" t="s">
        <v>65</v>
      </c>
      <c r="DN66" s="103" t="s">
        <v>117</v>
      </c>
      <c r="DO66" s="104">
        <v>2020</v>
      </c>
      <c r="DP66" s="112">
        <f>$CN$5</f>
        <v>425</v>
      </c>
      <c r="DQ66" s="105">
        <v>954.74</v>
      </c>
      <c r="DR66" s="105">
        <f t="shared" si="104"/>
        <v>23.264500000000005</v>
      </c>
      <c r="DS66" s="106">
        <v>2023</v>
      </c>
    </row>
    <row r="67" spans="1:123" ht="12.9" customHeight="1" x14ac:dyDescent="0.25">
      <c r="A67" s="51">
        <v>60</v>
      </c>
      <c r="B67" s="91" t="s">
        <v>129</v>
      </c>
      <c r="C67" s="145" t="s">
        <v>31</v>
      </c>
      <c r="D67" s="92"/>
      <c r="E67" s="92"/>
      <c r="F67" s="92"/>
      <c r="G67" s="54"/>
      <c r="H67" s="79">
        <v>3742</v>
      </c>
      <c r="I67" s="51">
        <f t="shared" si="64"/>
        <v>0</v>
      </c>
      <c r="J67" s="51">
        <f t="shared" si="65"/>
        <v>0</v>
      </c>
      <c r="K67" s="51">
        <f t="shared" si="66"/>
        <v>0</v>
      </c>
      <c r="L67" s="51">
        <f t="shared" si="67"/>
        <v>0</v>
      </c>
      <c r="M67" s="51">
        <f t="shared" si="68"/>
        <v>0</v>
      </c>
      <c r="N67" s="51">
        <f t="shared" si="69"/>
        <v>0</v>
      </c>
      <c r="O67" s="58"/>
      <c r="P67" s="58"/>
      <c r="Q67" s="58"/>
      <c r="R67" s="58">
        <f t="shared" si="70"/>
        <v>0</v>
      </c>
      <c r="S67" s="58">
        <f t="shared" si="71"/>
        <v>0</v>
      </c>
      <c r="T67" s="58">
        <f t="shared" si="93"/>
        <v>221.87365243639499</v>
      </c>
      <c r="U67" s="59">
        <f t="shared" si="72"/>
        <v>221.87365243639499</v>
      </c>
      <c r="V67" s="115"/>
      <c r="W67" s="54"/>
      <c r="X67" s="79">
        <v>3742</v>
      </c>
      <c r="Y67" s="79"/>
      <c r="Z67" s="51">
        <f t="shared" si="73"/>
        <v>0</v>
      </c>
      <c r="AA67" s="51">
        <f t="shared" si="74"/>
        <v>0</v>
      </c>
      <c r="AB67" s="51">
        <f t="shared" si="75"/>
        <v>0</v>
      </c>
      <c r="AC67" s="58"/>
      <c r="AD67" s="58"/>
      <c r="AE67" s="58"/>
      <c r="AF67" s="58">
        <f t="shared" si="76"/>
        <v>0</v>
      </c>
      <c r="AG67" s="58">
        <f t="shared" si="94"/>
        <v>181.53298835705047</v>
      </c>
      <c r="AH67" s="58">
        <f t="shared" si="85"/>
        <v>0</v>
      </c>
      <c r="AI67" s="59">
        <f t="shared" si="77"/>
        <v>181.53298835705047</v>
      </c>
      <c r="AJ67" s="79">
        <v>3742</v>
      </c>
      <c r="AK67" s="79"/>
      <c r="AM67" s="58"/>
      <c r="AN67" s="58"/>
      <c r="AO67" s="63"/>
      <c r="AP67" s="58">
        <f t="shared" si="95"/>
        <v>171.44782233721432</v>
      </c>
      <c r="AQ67" s="58">
        <f t="shared" si="86"/>
        <v>0</v>
      </c>
      <c r="AR67" s="58">
        <f t="shared" si="87"/>
        <v>0</v>
      </c>
      <c r="AS67" s="59">
        <f t="shared" si="78"/>
        <v>171.44782233721432</v>
      </c>
      <c r="AT67" s="117"/>
      <c r="AU67" s="118"/>
      <c r="AV67" s="84"/>
      <c r="AW67" s="84"/>
      <c r="AX67" s="84"/>
      <c r="AY67" s="77"/>
      <c r="AZ67" s="58">
        <f t="shared" si="88"/>
        <v>0</v>
      </c>
      <c r="BA67" s="58">
        <f t="shared" si="89"/>
        <v>0</v>
      </c>
      <c r="BB67" s="58">
        <f t="shared" si="96"/>
        <v>0</v>
      </c>
      <c r="BC67" s="59">
        <f t="shared" si="79"/>
        <v>0</v>
      </c>
      <c r="BD67" s="118"/>
      <c r="BE67" s="77"/>
      <c r="BF67" s="96"/>
      <c r="BG67" s="84"/>
      <c r="BH67" s="77"/>
      <c r="BJ67" s="58">
        <f t="shared" si="90"/>
        <v>0</v>
      </c>
      <c r="BK67" s="58">
        <f t="shared" si="97"/>
        <v>0</v>
      </c>
      <c r="BL67" s="73">
        <f t="shared" si="105"/>
        <v>0</v>
      </c>
      <c r="BM67" s="59">
        <f t="shared" si="80"/>
        <v>0</v>
      </c>
      <c r="BN67" s="118"/>
      <c r="BO67" s="77"/>
      <c r="BP67" s="96"/>
      <c r="BQ67" s="84"/>
      <c r="BR67" s="84"/>
      <c r="BS67" s="77"/>
      <c r="BT67" s="58">
        <f t="shared" si="98"/>
        <v>0</v>
      </c>
      <c r="BU67" s="58">
        <f t="shared" si="106"/>
        <v>0</v>
      </c>
      <c r="BV67" s="73">
        <f t="shared" si="110"/>
        <v>0</v>
      </c>
      <c r="BW67" s="59">
        <f t="shared" si="81"/>
        <v>0</v>
      </c>
      <c r="BX67" s="77"/>
      <c r="BY67" s="125"/>
      <c r="BZ67" s="75"/>
      <c r="CA67" s="84"/>
      <c r="CB67" s="77"/>
      <c r="CD67" s="58">
        <f t="shared" si="107"/>
        <v>0</v>
      </c>
      <c r="CE67" s="58">
        <f t="shared" si="111"/>
        <v>0</v>
      </c>
      <c r="CF67" s="58">
        <f t="shared" si="108"/>
        <v>0</v>
      </c>
      <c r="CG67" s="59">
        <f t="shared" si="82"/>
        <v>0</v>
      </c>
      <c r="CH67" s="125"/>
      <c r="CI67" s="75"/>
      <c r="CJ67" s="75"/>
      <c r="CK67" s="77"/>
      <c r="CN67" s="58">
        <f t="shared" si="112"/>
        <v>0</v>
      </c>
      <c r="CO67" s="58">
        <f t="shared" si="109"/>
        <v>0</v>
      </c>
      <c r="CP67" s="58">
        <f t="shared" si="100"/>
        <v>0</v>
      </c>
      <c r="CQ67" s="59">
        <f t="shared" si="63"/>
        <v>0</v>
      </c>
      <c r="CR67" s="125"/>
      <c r="CS67" s="75"/>
      <c r="CT67" s="75"/>
      <c r="CX67" s="58">
        <f t="shared" si="103"/>
        <v>0</v>
      </c>
      <c r="CY67" s="58">
        <f t="shared" si="101"/>
        <v>0</v>
      </c>
      <c r="CZ67" s="58">
        <f t="shared" si="102"/>
        <v>0</v>
      </c>
      <c r="DA67" s="59">
        <f t="shared" si="83"/>
        <v>0</v>
      </c>
      <c r="DB67" s="125"/>
      <c r="DC67" s="75"/>
      <c r="DD67" s="75"/>
      <c r="DH67" s="58">
        <f t="shared" si="91"/>
        <v>0</v>
      </c>
      <c r="DI67" s="58">
        <f t="shared" si="92"/>
        <v>0</v>
      </c>
      <c r="DJ67" s="58">
        <f t="shared" si="99"/>
        <v>0</v>
      </c>
      <c r="DK67" s="59">
        <f t="shared" si="84"/>
        <v>0</v>
      </c>
      <c r="DM67" s="102" t="s">
        <v>35</v>
      </c>
      <c r="DN67" s="103" t="s">
        <v>119</v>
      </c>
      <c r="DO67" s="104">
        <v>2020</v>
      </c>
      <c r="DP67" s="112">
        <f>$CN$5</f>
        <v>425</v>
      </c>
      <c r="DQ67" s="105">
        <v>923.69</v>
      </c>
      <c r="DR67" s="105">
        <f t="shared" si="104"/>
        <v>10.068250000000024</v>
      </c>
      <c r="DS67" s="106">
        <v>2023</v>
      </c>
    </row>
    <row r="68" spans="1:123" ht="12.9" customHeight="1" x14ac:dyDescent="0.25">
      <c r="A68" s="51">
        <v>61</v>
      </c>
      <c r="B68" s="91" t="s">
        <v>130</v>
      </c>
      <c r="C68" s="52" t="s">
        <v>31</v>
      </c>
      <c r="D68" s="54"/>
      <c r="E68" s="92"/>
      <c r="F68" s="92"/>
      <c r="G68" s="54"/>
      <c r="H68" s="92"/>
      <c r="I68" s="51">
        <f t="shared" si="64"/>
        <v>0</v>
      </c>
      <c r="J68" s="51">
        <f t="shared" si="65"/>
        <v>0</v>
      </c>
      <c r="K68" s="51">
        <f t="shared" si="66"/>
        <v>0</v>
      </c>
      <c r="L68" s="51">
        <f t="shared" si="67"/>
        <v>0</v>
      </c>
      <c r="M68" s="51">
        <f t="shared" si="68"/>
        <v>0</v>
      </c>
      <c r="N68" s="51">
        <f t="shared" si="69"/>
        <v>0</v>
      </c>
      <c r="O68" s="58"/>
      <c r="P68" s="58"/>
      <c r="Q68" s="58"/>
      <c r="R68" s="58">
        <f t="shared" si="70"/>
        <v>0</v>
      </c>
      <c r="S68" s="58">
        <f t="shared" si="71"/>
        <v>0</v>
      </c>
      <c r="T68" s="58">
        <f t="shared" si="93"/>
        <v>0</v>
      </c>
      <c r="U68" s="59">
        <f t="shared" si="72"/>
        <v>0</v>
      </c>
      <c r="V68" s="115"/>
      <c r="W68" s="54"/>
      <c r="X68" s="92"/>
      <c r="Y68" s="92"/>
      <c r="Z68" s="51">
        <f t="shared" si="73"/>
        <v>0</v>
      </c>
      <c r="AA68" s="51">
        <f t="shared" si="74"/>
        <v>0</v>
      </c>
      <c r="AB68" s="51">
        <f t="shared" si="75"/>
        <v>0</v>
      </c>
      <c r="AC68" s="58"/>
      <c r="AD68" s="58"/>
      <c r="AE68" s="58"/>
      <c r="AF68" s="58">
        <f t="shared" si="76"/>
        <v>0</v>
      </c>
      <c r="AG68" s="58">
        <f t="shared" si="94"/>
        <v>0</v>
      </c>
      <c r="AH68" s="58">
        <f t="shared" si="85"/>
        <v>0</v>
      </c>
      <c r="AI68" s="59">
        <f t="shared" si="77"/>
        <v>0</v>
      </c>
      <c r="AJ68" s="92"/>
      <c r="AK68" s="92"/>
      <c r="AM68" s="58"/>
      <c r="AN68" s="58"/>
      <c r="AO68" s="63"/>
      <c r="AP68" s="58">
        <f t="shared" si="95"/>
        <v>0</v>
      </c>
      <c r="AQ68" s="58">
        <f t="shared" si="86"/>
        <v>0</v>
      </c>
      <c r="AR68" s="58">
        <f t="shared" si="87"/>
        <v>0</v>
      </c>
      <c r="AS68" s="59">
        <f t="shared" si="78"/>
        <v>0</v>
      </c>
      <c r="AT68" s="108"/>
      <c r="AU68" s="118"/>
      <c r="AV68" s="84"/>
      <c r="AW68" s="84"/>
      <c r="AX68" s="84"/>
      <c r="AY68" s="77"/>
      <c r="AZ68" s="58">
        <f t="shared" si="88"/>
        <v>0</v>
      </c>
      <c r="BA68" s="58">
        <f t="shared" si="89"/>
        <v>0</v>
      </c>
      <c r="BB68" s="58">
        <f t="shared" si="96"/>
        <v>0</v>
      </c>
      <c r="BC68" s="59">
        <f t="shared" si="79"/>
        <v>0</v>
      </c>
      <c r="BD68" s="118"/>
      <c r="BE68" s="77"/>
      <c r="BF68" s="96"/>
      <c r="BG68" s="84"/>
      <c r="BH68" s="77"/>
      <c r="BJ68" s="58">
        <f t="shared" si="90"/>
        <v>0</v>
      </c>
      <c r="BK68" s="58">
        <f t="shared" si="97"/>
        <v>0</v>
      </c>
      <c r="BL68" s="73">
        <f t="shared" si="105"/>
        <v>0</v>
      </c>
      <c r="BM68" s="59">
        <f t="shared" si="80"/>
        <v>0</v>
      </c>
      <c r="BN68" s="118"/>
      <c r="BO68" s="77"/>
      <c r="BP68" s="96"/>
      <c r="BQ68" s="84"/>
      <c r="BR68" s="84"/>
      <c r="BS68" s="77"/>
      <c r="BT68" s="58">
        <f t="shared" si="98"/>
        <v>0</v>
      </c>
      <c r="BU68" s="58">
        <f t="shared" si="106"/>
        <v>0</v>
      </c>
      <c r="BV68" s="73">
        <f t="shared" si="110"/>
        <v>0</v>
      </c>
      <c r="BW68" s="59">
        <f t="shared" si="81"/>
        <v>0</v>
      </c>
      <c r="BX68" s="77"/>
      <c r="BY68" s="125"/>
      <c r="BZ68" s="75"/>
      <c r="CA68" s="84"/>
      <c r="CB68" s="77"/>
      <c r="CD68" s="58">
        <f t="shared" si="107"/>
        <v>0</v>
      </c>
      <c r="CE68" s="58">
        <f t="shared" si="111"/>
        <v>0</v>
      </c>
      <c r="CF68" s="58">
        <f t="shared" si="108"/>
        <v>0</v>
      </c>
      <c r="CG68" s="59">
        <f t="shared" si="82"/>
        <v>0</v>
      </c>
      <c r="CH68" s="125"/>
      <c r="CI68" s="75"/>
      <c r="CJ68" s="75"/>
      <c r="CK68" s="77"/>
      <c r="CN68" s="58">
        <f t="shared" si="112"/>
        <v>0</v>
      </c>
      <c r="CO68" s="58">
        <f t="shared" si="109"/>
        <v>0</v>
      </c>
      <c r="CP68" s="58">
        <f t="shared" si="100"/>
        <v>0</v>
      </c>
      <c r="CQ68" s="59">
        <f t="shared" ref="CQ68:CQ99" si="113">SUM(CN68+CK68,CO68+CL68,CP68+CM68)-MIN(CN68+CK68,CO68+CL68,CP68+CM68)</f>
        <v>0</v>
      </c>
      <c r="CR68" s="125"/>
      <c r="CS68" s="75"/>
      <c r="CT68" s="75"/>
      <c r="CX68" s="58">
        <f t="shared" si="103"/>
        <v>0</v>
      </c>
      <c r="CY68" s="58">
        <f t="shared" si="101"/>
        <v>0</v>
      </c>
      <c r="CZ68" s="58">
        <f t="shared" si="102"/>
        <v>0</v>
      </c>
      <c r="DA68" s="59">
        <f t="shared" si="83"/>
        <v>0</v>
      </c>
      <c r="DB68" s="125"/>
      <c r="DC68" s="75"/>
      <c r="DD68" s="75"/>
      <c r="DH68" s="58">
        <f t="shared" si="91"/>
        <v>0</v>
      </c>
      <c r="DI68" s="58">
        <f t="shared" si="92"/>
        <v>0</v>
      </c>
      <c r="DJ68" s="58">
        <f t="shared" si="99"/>
        <v>0</v>
      </c>
      <c r="DK68" s="59">
        <f t="shared" si="84"/>
        <v>0</v>
      </c>
      <c r="DM68" s="102" t="s">
        <v>42</v>
      </c>
      <c r="DN68" s="103" t="s">
        <v>105</v>
      </c>
      <c r="DO68" s="104">
        <v>2021</v>
      </c>
      <c r="DP68" s="112">
        <f>$CO$5</f>
        <v>450</v>
      </c>
      <c r="DQ68" s="112">
        <v>951.16</v>
      </c>
      <c r="DR68" s="105">
        <f t="shared" si="104"/>
        <v>23.021999999999988</v>
      </c>
      <c r="DS68" s="106">
        <v>2023</v>
      </c>
    </row>
    <row r="69" spans="1:123" ht="12.9" customHeight="1" x14ac:dyDescent="0.25">
      <c r="A69" s="51">
        <v>62</v>
      </c>
      <c r="B69" s="91" t="s">
        <v>131</v>
      </c>
      <c r="C69" s="130" t="s">
        <v>33</v>
      </c>
      <c r="D69" s="54"/>
      <c r="E69" s="55">
        <v>1635</v>
      </c>
      <c r="F69" s="54"/>
      <c r="G69" s="54"/>
      <c r="H69" s="54"/>
      <c r="I69" s="51">
        <f t="shared" si="64"/>
        <v>0</v>
      </c>
      <c r="J69" s="51">
        <f t="shared" si="65"/>
        <v>157.22107694429121</v>
      </c>
      <c r="K69" s="51">
        <f t="shared" si="66"/>
        <v>0</v>
      </c>
      <c r="L69" s="51">
        <f t="shared" si="67"/>
        <v>0</v>
      </c>
      <c r="M69" s="51">
        <f t="shared" si="68"/>
        <v>0</v>
      </c>
      <c r="N69" s="51">
        <f t="shared" si="69"/>
        <v>0</v>
      </c>
      <c r="O69" s="58"/>
      <c r="P69" s="58"/>
      <c r="Q69" s="58"/>
      <c r="R69" s="58">
        <f t="shared" si="70"/>
        <v>157.22107694429121</v>
      </c>
      <c r="S69" s="58">
        <f t="shared" si="71"/>
        <v>0</v>
      </c>
      <c r="T69" s="58">
        <f t="shared" si="93"/>
        <v>0</v>
      </c>
      <c r="U69" s="59">
        <f t="shared" si="72"/>
        <v>157.22107694429121</v>
      </c>
      <c r="V69" s="107"/>
      <c r="W69" s="54"/>
      <c r="X69" s="54"/>
      <c r="Y69" s="54"/>
      <c r="Z69" s="51">
        <f t="shared" si="73"/>
        <v>0</v>
      </c>
      <c r="AA69" s="51">
        <f t="shared" si="74"/>
        <v>0</v>
      </c>
      <c r="AB69" s="51">
        <f t="shared" si="75"/>
        <v>0</v>
      </c>
      <c r="AC69" s="58"/>
      <c r="AD69" s="58"/>
      <c r="AE69" s="58"/>
      <c r="AF69" s="58">
        <f t="shared" si="76"/>
        <v>0</v>
      </c>
      <c r="AG69" s="58">
        <f t="shared" si="94"/>
        <v>0</v>
      </c>
      <c r="AH69" s="58">
        <f t="shared" si="85"/>
        <v>0</v>
      </c>
      <c r="AI69" s="59">
        <f t="shared" si="77"/>
        <v>0</v>
      </c>
      <c r="AJ69" s="54"/>
      <c r="AK69" s="54"/>
      <c r="AM69" s="58"/>
      <c r="AN69" s="58"/>
      <c r="AO69" s="63"/>
      <c r="AP69" s="58">
        <f t="shared" si="95"/>
        <v>0</v>
      </c>
      <c r="AQ69" s="58">
        <f t="shared" si="86"/>
        <v>0</v>
      </c>
      <c r="AR69" s="58">
        <f t="shared" si="87"/>
        <v>0</v>
      </c>
      <c r="AS69" s="59">
        <f t="shared" si="78"/>
        <v>0</v>
      </c>
      <c r="AT69" s="9"/>
      <c r="AU69" s="118"/>
      <c r="AV69" s="84"/>
      <c r="AW69" s="84"/>
      <c r="AX69" s="84"/>
      <c r="AY69" s="77"/>
      <c r="AZ69" s="58">
        <f t="shared" si="88"/>
        <v>0</v>
      </c>
      <c r="BA69" s="58">
        <f t="shared" si="89"/>
        <v>0</v>
      </c>
      <c r="BB69" s="58">
        <f t="shared" si="96"/>
        <v>0</v>
      </c>
      <c r="BC69" s="59">
        <f t="shared" si="79"/>
        <v>0</v>
      </c>
      <c r="BD69" s="118"/>
      <c r="BE69" s="77"/>
      <c r="BF69" s="96"/>
      <c r="BG69" s="84"/>
      <c r="BH69" s="77"/>
      <c r="BJ69" s="58">
        <f t="shared" si="90"/>
        <v>0</v>
      </c>
      <c r="BK69" s="58">
        <f t="shared" si="97"/>
        <v>0</v>
      </c>
      <c r="BL69" s="73">
        <f t="shared" si="105"/>
        <v>0</v>
      </c>
      <c r="BM69" s="59">
        <f t="shared" si="80"/>
        <v>0</v>
      </c>
      <c r="BN69" s="118"/>
      <c r="BO69" s="77"/>
      <c r="BP69" s="96"/>
      <c r="BQ69" s="84"/>
      <c r="BR69" s="84"/>
      <c r="BS69" s="77"/>
      <c r="BT69" s="58">
        <f t="shared" si="98"/>
        <v>0</v>
      </c>
      <c r="BU69" s="58">
        <f t="shared" si="106"/>
        <v>0</v>
      </c>
      <c r="BV69" s="73">
        <f t="shared" si="110"/>
        <v>0</v>
      </c>
      <c r="BW69" s="59">
        <f t="shared" si="81"/>
        <v>0</v>
      </c>
      <c r="BX69" s="77"/>
      <c r="BY69" s="125"/>
      <c r="BZ69" s="75"/>
      <c r="CA69" s="84"/>
      <c r="CB69" s="77"/>
      <c r="CD69" s="58">
        <f t="shared" si="107"/>
        <v>0</v>
      </c>
      <c r="CE69" s="58">
        <f t="shared" si="111"/>
        <v>0</v>
      </c>
      <c r="CF69" s="58">
        <f t="shared" si="108"/>
        <v>0</v>
      </c>
      <c r="CG69" s="59">
        <f t="shared" si="82"/>
        <v>0</v>
      </c>
      <c r="CH69" s="125"/>
      <c r="CI69" s="75"/>
      <c r="CJ69" s="75"/>
      <c r="CK69" s="77"/>
      <c r="CN69" s="58">
        <f t="shared" si="112"/>
        <v>0</v>
      </c>
      <c r="CO69" s="58">
        <f t="shared" si="109"/>
        <v>0</v>
      </c>
      <c r="CP69" s="58">
        <f t="shared" si="100"/>
        <v>0</v>
      </c>
      <c r="CQ69" s="59">
        <f t="shared" si="113"/>
        <v>0</v>
      </c>
      <c r="CR69" s="125"/>
      <c r="CS69" s="75"/>
      <c r="CT69" s="75"/>
      <c r="CX69" s="58">
        <f t="shared" si="103"/>
        <v>0</v>
      </c>
      <c r="CY69" s="58">
        <f t="shared" si="101"/>
        <v>0</v>
      </c>
      <c r="CZ69" s="58">
        <f t="shared" si="102"/>
        <v>0</v>
      </c>
      <c r="DA69" s="59">
        <f t="shared" si="83"/>
        <v>0</v>
      </c>
      <c r="DB69" s="125"/>
      <c r="DC69" s="75"/>
      <c r="DD69" s="75"/>
      <c r="DH69" s="58">
        <f t="shared" si="91"/>
        <v>0</v>
      </c>
      <c r="DI69" s="58">
        <f t="shared" si="92"/>
        <v>0</v>
      </c>
      <c r="DJ69" s="58">
        <f t="shared" si="99"/>
        <v>0</v>
      </c>
      <c r="DK69" s="59">
        <f t="shared" si="84"/>
        <v>0</v>
      </c>
      <c r="DM69" s="102" t="s">
        <v>68</v>
      </c>
      <c r="DN69" s="103" t="s">
        <v>110</v>
      </c>
      <c r="DO69" s="104">
        <v>2022</v>
      </c>
      <c r="DP69" s="112">
        <v>462.83</v>
      </c>
      <c r="DQ69" s="105">
        <v>910</v>
      </c>
      <c r="DR69" s="105">
        <f t="shared" si="104"/>
        <v>4.6283000000000003</v>
      </c>
      <c r="DS69" s="106">
        <v>2023</v>
      </c>
    </row>
    <row r="70" spans="1:123" ht="12.9" customHeight="1" x14ac:dyDescent="0.25">
      <c r="A70" s="51">
        <v>63</v>
      </c>
      <c r="B70" s="91" t="s">
        <v>132</v>
      </c>
      <c r="C70" s="52" t="s">
        <v>43</v>
      </c>
      <c r="D70" s="54"/>
      <c r="E70" s="54"/>
      <c r="F70" s="54"/>
      <c r="G70" s="54"/>
      <c r="H70" s="92"/>
      <c r="I70" s="51">
        <f t="shared" si="64"/>
        <v>0</v>
      </c>
      <c r="J70" s="51">
        <f t="shared" si="65"/>
        <v>0</v>
      </c>
      <c r="K70" s="51">
        <f t="shared" si="66"/>
        <v>0</v>
      </c>
      <c r="L70" s="51">
        <f t="shared" si="67"/>
        <v>0</v>
      </c>
      <c r="M70" s="51">
        <f t="shared" si="68"/>
        <v>0</v>
      </c>
      <c r="N70" s="51">
        <f t="shared" si="69"/>
        <v>0</v>
      </c>
      <c r="O70" s="58"/>
      <c r="P70" s="58"/>
      <c r="Q70" s="58"/>
      <c r="R70" s="58">
        <f t="shared" si="70"/>
        <v>0</v>
      </c>
      <c r="S70" s="58">
        <f t="shared" si="71"/>
        <v>0</v>
      </c>
      <c r="T70" s="58">
        <f t="shared" si="93"/>
        <v>0</v>
      </c>
      <c r="U70" s="59">
        <f t="shared" si="72"/>
        <v>0</v>
      </c>
      <c r="V70" s="107"/>
      <c r="W70" s="54"/>
      <c r="X70" s="92"/>
      <c r="Y70" s="92"/>
      <c r="Z70" s="51">
        <f t="shared" si="73"/>
        <v>0</v>
      </c>
      <c r="AA70" s="51">
        <f t="shared" si="74"/>
        <v>0</v>
      </c>
      <c r="AB70" s="51">
        <f t="shared" si="75"/>
        <v>0</v>
      </c>
      <c r="AC70" s="58"/>
      <c r="AD70" s="58"/>
      <c r="AE70" s="58"/>
      <c r="AF70" s="58">
        <f t="shared" si="76"/>
        <v>0</v>
      </c>
      <c r="AG70" s="58">
        <f t="shared" si="94"/>
        <v>0</v>
      </c>
      <c r="AH70" s="58">
        <f t="shared" si="85"/>
        <v>0</v>
      </c>
      <c r="AI70" s="59">
        <f t="shared" si="77"/>
        <v>0</v>
      </c>
      <c r="AJ70" s="92"/>
      <c r="AK70" s="92"/>
      <c r="AM70" s="58"/>
      <c r="AN70" s="58"/>
      <c r="AO70" s="63"/>
      <c r="AP70" s="58">
        <f t="shared" si="95"/>
        <v>0</v>
      </c>
      <c r="AQ70" s="58">
        <f t="shared" si="86"/>
        <v>0</v>
      </c>
      <c r="AR70" s="58">
        <f t="shared" si="87"/>
        <v>0</v>
      </c>
      <c r="AS70" s="59">
        <f t="shared" si="78"/>
        <v>0</v>
      </c>
      <c r="AT70" s="108"/>
      <c r="AU70" s="118"/>
      <c r="AV70" s="84"/>
      <c r="AW70" s="84"/>
      <c r="AX70" s="84"/>
      <c r="AY70" s="77"/>
      <c r="AZ70" s="58">
        <f t="shared" si="88"/>
        <v>0</v>
      </c>
      <c r="BA70" s="58">
        <f t="shared" si="89"/>
        <v>0</v>
      </c>
      <c r="BB70" s="58">
        <f t="shared" si="96"/>
        <v>0</v>
      </c>
      <c r="BC70" s="59">
        <f t="shared" si="79"/>
        <v>0</v>
      </c>
      <c r="BD70" s="118"/>
      <c r="BE70" s="77"/>
      <c r="BF70" s="96"/>
      <c r="BG70" s="84"/>
      <c r="BH70" s="77"/>
      <c r="BJ70" s="58">
        <f t="shared" si="90"/>
        <v>0</v>
      </c>
      <c r="BK70" s="58">
        <f t="shared" si="97"/>
        <v>0</v>
      </c>
      <c r="BL70" s="73">
        <f t="shared" si="105"/>
        <v>0</v>
      </c>
      <c r="BM70" s="59">
        <f t="shared" si="80"/>
        <v>0</v>
      </c>
      <c r="BN70" s="118"/>
      <c r="BO70" s="77"/>
      <c r="BP70" s="96"/>
      <c r="BQ70" s="84"/>
      <c r="BR70" s="84"/>
      <c r="BS70" s="77"/>
      <c r="BT70" s="58">
        <f t="shared" si="98"/>
        <v>0</v>
      </c>
      <c r="BU70" s="58">
        <f t="shared" si="106"/>
        <v>0</v>
      </c>
      <c r="BV70" s="73">
        <f t="shared" si="110"/>
        <v>0</v>
      </c>
      <c r="BW70" s="59">
        <f t="shared" si="81"/>
        <v>0</v>
      </c>
      <c r="BX70" s="77"/>
      <c r="BY70" s="125"/>
      <c r="BZ70" s="75"/>
      <c r="CA70" s="84"/>
      <c r="CB70" s="77"/>
      <c r="CD70" s="58">
        <f t="shared" si="107"/>
        <v>0</v>
      </c>
      <c r="CE70" s="58">
        <f t="shared" si="111"/>
        <v>0</v>
      </c>
      <c r="CF70" s="58">
        <f t="shared" si="108"/>
        <v>0</v>
      </c>
      <c r="CG70" s="59">
        <f t="shared" si="82"/>
        <v>0</v>
      </c>
      <c r="CH70" s="125"/>
      <c r="CI70" s="75"/>
      <c r="CJ70" s="75"/>
      <c r="CK70" s="77"/>
      <c r="CN70" s="58">
        <f t="shared" si="112"/>
        <v>0</v>
      </c>
      <c r="CO70" s="58">
        <f t="shared" si="109"/>
        <v>0</v>
      </c>
      <c r="CP70" s="58">
        <f t="shared" si="100"/>
        <v>0</v>
      </c>
      <c r="CQ70" s="59">
        <f t="shared" si="113"/>
        <v>0</v>
      </c>
      <c r="CR70" s="125"/>
      <c r="CS70" s="75"/>
      <c r="CT70" s="75"/>
      <c r="CX70" s="58">
        <f t="shared" si="103"/>
        <v>0</v>
      </c>
      <c r="CY70" s="58">
        <f t="shared" si="101"/>
        <v>0</v>
      </c>
      <c r="CZ70" s="58">
        <f t="shared" si="102"/>
        <v>0</v>
      </c>
      <c r="DA70" s="59">
        <f t="shared" si="83"/>
        <v>0</v>
      </c>
      <c r="DB70" s="125"/>
      <c r="DC70" s="75"/>
      <c r="DD70" s="75"/>
      <c r="DH70" s="58">
        <f t="shared" si="91"/>
        <v>0</v>
      </c>
      <c r="DI70" s="58">
        <f t="shared" si="92"/>
        <v>0</v>
      </c>
      <c r="DJ70" s="58">
        <f t="shared" si="99"/>
        <v>0</v>
      </c>
      <c r="DK70" s="59">
        <f t="shared" si="84"/>
        <v>0</v>
      </c>
      <c r="DM70" s="146" t="s">
        <v>74</v>
      </c>
      <c r="DN70" s="103" t="s">
        <v>110</v>
      </c>
      <c r="DO70" s="104">
        <v>2022</v>
      </c>
      <c r="DP70" s="112">
        <v>462.83</v>
      </c>
      <c r="DQ70" s="105">
        <v>919</v>
      </c>
      <c r="DR70" s="105">
        <f t="shared" si="104"/>
        <v>8.7937700000000003</v>
      </c>
      <c r="DS70" s="106">
        <v>2023</v>
      </c>
    </row>
    <row r="71" spans="1:123" ht="12.9" customHeight="1" x14ac:dyDescent="0.25">
      <c r="A71" s="51">
        <v>64</v>
      </c>
      <c r="B71" s="113" t="s">
        <v>133</v>
      </c>
      <c r="C71" s="130" t="s">
        <v>31</v>
      </c>
      <c r="D71" s="54"/>
      <c r="E71" s="55">
        <v>2239</v>
      </c>
      <c r="F71" s="54"/>
      <c r="G71" s="54"/>
      <c r="H71" s="54"/>
      <c r="I71" s="51">
        <f t="shared" si="64"/>
        <v>0</v>
      </c>
      <c r="J71" s="51">
        <f t="shared" si="65"/>
        <v>215.30152371759513</v>
      </c>
      <c r="K71" s="51">
        <f t="shared" si="66"/>
        <v>0</v>
      </c>
      <c r="L71" s="51">
        <f t="shared" si="67"/>
        <v>0</v>
      </c>
      <c r="M71" s="51">
        <f t="shared" si="68"/>
        <v>0</v>
      </c>
      <c r="N71" s="51">
        <f t="shared" si="69"/>
        <v>0</v>
      </c>
      <c r="O71" s="58"/>
      <c r="P71" s="58"/>
      <c r="Q71" s="58"/>
      <c r="R71" s="58">
        <f t="shared" si="70"/>
        <v>215.30152371759513</v>
      </c>
      <c r="S71" s="58">
        <f t="shared" si="71"/>
        <v>0</v>
      </c>
      <c r="T71" s="58">
        <f t="shared" si="93"/>
        <v>0</v>
      </c>
      <c r="U71" s="59">
        <f t="shared" si="72"/>
        <v>215.30152371759513</v>
      </c>
      <c r="V71" s="107"/>
      <c r="W71" s="54"/>
      <c r="X71" s="54"/>
      <c r="Y71" s="54"/>
      <c r="Z71" s="51">
        <f t="shared" si="73"/>
        <v>0</v>
      </c>
      <c r="AA71" s="51">
        <f t="shared" si="74"/>
        <v>0</v>
      </c>
      <c r="AB71" s="51">
        <f t="shared" si="75"/>
        <v>0</v>
      </c>
      <c r="AC71" s="58"/>
      <c r="AD71" s="58"/>
      <c r="AE71" s="58"/>
      <c r="AF71" s="58">
        <f t="shared" si="76"/>
        <v>0</v>
      </c>
      <c r="AG71" s="58">
        <f t="shared" si="94"/>
        <v>0</v>
      </c>
      <c r="AH71" s="58">
        <f t="shared" si="85"/>
        <v>0</v>
      </c>
      <c r="AI71" s="59">
        <f t="shared" si="77"/>
        <v>0</v>
      </c>
      <c r="AJ71" s="54"/>
      <c r="AK71" s="54"/>
      <c r="AM71" s="58"/>
      <c r="AN71" s="58"/>
      <c r="AO71" s="63"/>
      <c r="AP71" s="58">
        <f t="shared" si="95"/>
        <v>0</v>
      </c>
      <c r="AQ71" s="58">
        <f t="shared" si="86"/>
        <v>0</v>
      </c>
      <c r="AR71" s="58">
        <f t="shared" si="87"/>
        <v>0</v>
      </c>
      <c r="AS71" s="59">
        <f t="shared" si="78"/>
        <v>0</v>
      </c>
      <c r="AT71" s="9"/>
      <c r="AU71" s="118"/>
      <c r="AV71" s="84"/>
      <c r="AW71" s="84"/>
      <c r="AX71" s="84"/>
      <c r="AY71" s="77"/>
      <c r="AZ71" s="58">
        <f t="shared" si="88"/>
        <v>0</v>
      </c>
      <c r="BA71" s="58">
        <f t="shared" si="89"/>
        <v>0</v>
      </c>
      <c r="BB71" s="58">
        <f t="shared" si="96"/>
        <v>0</v>
      </c>
      <c r="BC71" s="59">
        <f t="shared" si="79"/>
        <v>0</v>
      </c>
      <c r="BD71" s="118"/>
      <c r="BE71" s="77"/>
      <c r="BF71" s="96"/>
      <c r="BG71" s="84"/>
      <c r="BH71" s="77"/>
      <c r="BJ71" s="58">
        <f t="shared" si="90"/>
        <v>0</v>
      </c>
      <c r="BK71" s="58">
        <f t="shared" si="97"/>
        <v>0</v>
      </c>
      <c r="BL71" s="73">
        <f t="shared" si="105"/>
        <v>0</v>
      </c>
      <c r="BM71" s="59">
        <f t="shared" si="80"/>
        <v>0</v>
      </c>
      <c r="BN71" s="118"/>
      <c r="BO71" s="77"/>
      <c r="BP71" s="96"/>
      <c r="BQ71" s="84"/>
      <c r="BR71" s="84"/>
      <c r="BS71" s="77"/>
      <c r="BT71" s="58">
        <f t="shared" si="98"/>
        <v>0</v>
      </c>
      <c r="BU71" s="58">
        <f t="shared" si="106"/>
        <v>0</v>
      </c>
      <c r="BV71" s="73">
        <f t="shared" si="110"/>
        <v>0</v>
      </c>
      <c r="BW71" s="59">
        <f t="shared" si="81"/>
        <v>0</v>
      </c>
      <c r="BX71" s="77"/>
      <c r="BY71" s="125"/>
      <c r="BZ71" s="75"/>
      <c r="CA71" s="84"/>
      <c r="CB71" s="77"/>
      <c r="CD71" s="58">
        <f t="shared" si="107"/>
        <v>0</v>
      </c>
      <c r="CE71" s="58">
        <f t="shared" si="111"/>
        <v>0</v>
      </c>
      <c r="CF71" s="58">
        <f t="shared" si="108"/>
        <v>0</v>
      </c>
      <c r="CG71" s="59">
        <f t="shared" si="82"/>
        <v>0</v>
      </c>
      <c r="CH71" s="125"/>
      <c r="CI71" s="75"/>
      <c r="CJ71" s="75"/>
      <c r="CK71" s="77"/>
      <c r="CN71" s="58">
        <f t="shared" si="112"/>
        <v>0</v>
      </c>
      <c r="CO71" s="58">
        <f t="shared" si="109"/>
        <v>0</v>
      </c>
      <c r="CP71" s="58">
        <f t="shared" si="100"/>
        <v>0</v>
      </c>
      <c r="CQ71" s="59">
        <f t="shared" si="113"/>
        <v>0</v>
      </c>
      <c r="CR71" s="125"/>
      <c r="CS71" s="75"/>
      <c r="CT71" s="75"/>
      <c r="CX71" s="58">
        <f t="shared" si="103"/>
        <v>0</v>
      </c>
      <c r="CY71" s="58">
        <f t="shared" si="101"/>
        <v>0</v>
      </c>
      <c r="CZ71" s="58">
        <f t="shared" si="102"/>
        <v>0</v>
      </c>
      <c r="DA71" s="59">
        <f t="shared" si="83"/>
        <v>0</v>
      </c>
      <c r="DB71" s="125"/>
      <c r="DC71" s="75"/>
      <c r="DD71" s="75"/>
      <c r="DH71" s="58">
        <f t="shared" si="91"/>
        <v>0</v>
      </c>
      <c r="DI71" s="58">
        <f t="shared" si="92"/>
        <v>0</v>
      </c>
      <c r="DJ71" s="58">
        <f t="shared" si="99"/>
        <v>0</v>
      </c>
      <c r="DK71" s="59">
        <f t="shared" si="84"/>
        <v>0</v>
      </c>
      <c r="DM71" s="146" t="s">
        <v>51</v>
      </c>
      <c r="DN71" s="103" t="s">
        <v>110</v>
      </c>
      <c r="DO71" s="104">
        <v>2022</v>
      </c>
      <c r="DP71" s="112">
        <v>462.83</v>
      </c>
      <c r="DQ71" s="105">
        <v>928</v>
      </c>
      <c r="DR71" s="105">
        <f t="shared" si="104"/>
        <v>12.959239999999999</v>
      </c>
      <c r="DS71" s="106">
        <v>2023</v>
      </c>
    </row>
    <row r="72" spans="1:123" ht="12.9" customHeight="1" x14ac:dyDescent="0.25">
      <c r="A72" s="51">
        <v>65</v>
      </c>
      <c r="B72" s="52" t="s">
        <v>134</v>
      </c>
      <c r="C72" s="52" t="s">
        <v>31</v>
      </c>
      <c r="D72" s="54"/>
      <c r="E72" s="54"/>
      <c r="F72" s="54"/>
      <c r="G72" s="54"/>
      <c r="H72" s="54"/>
      <c r="I72" s="51">
        <f t="shared" ref="I72:I88" si="114">D72/D$2*D$5*I$5</f>
        <v>0</v>
      </c>
      <c r="J72" s="51">
        <f t="shared" ref="J72:J88" si="115">E72/E$2*E$5*J$5</f>
        <v>0</v>
      </c>
      <c r="K72" s="51">
        <f t="shared" ref="K72:K103" si="116">I72/MAX(I$8:I$126)*MAX(J$8:J$126)</f>
        <v>0</v>
      </c>
      <c r="L72" s="51">
        <f t="shared" ref="L72:L88" si="117">F72/F$2*F$5*L$5</f>
        <v>0</v>
      </c>
      <c r="M72" s="51">
        <f t="shared" ref="M72:M88" si="118">G72/G$2*G$5*M$5</f>
        <v>0</v>
      </c>
      <c r="N72" s="51">
        <f t="shared" ref="N72:N103" si="119">M72/MAX(M$8:M$126)*MAX(L$8:L$126)</f>
        <v>0</v>
      </c>
      <c r="O72" s="58"/>
      <c r="P72" s="58"/>
      <c r="Q72" s="58"/>
      <c r="R72" s="58">
        <f t="shared" ref="R72:R88" si="120">MAX(J72:K72)</f>
        <v>0</v>
      </c>
      <c r="S72" s="58">
        <f t="shared" ref="S72:S88" si="121">MAX(L72,N72)</f>
        <v>0</v>
      </c>
      <c r="T72" s="58">
        <f t="shared" si="93"/>
        <v>0</v>
      </c>
      <c r="U72" s="59">
        <f t="shared" ref="U72:U103" si="122">SUM(R72+O72,S72+P72,T72+Q72)-MIN(R72+O72,S72+P72,T72+Q72)</f>
        <v>0</v>
      </c>
      <c r="V72" s="107"/>
      <c r="W72" s="54"/>
      <c r="X72" s="54"/>
      <c r="Y72" s="54"/>
      <c r="Z72" s="51">
        <f t="shared" ref="Z72:Z88" si="123">V72/V$2*V$5*Z$5</f>
        <v>0</v>
      </c>
      <c r="AA72" s="51">
        <f t="shared" ref="AA72:AA88" si="124">W72/W$2*W$5*AA$5</f>
        <v>0</v>
      </c>
      <c r="AB72" s="51">
        <f t="shared" ref="AB72:AB103" si="125">Z72/MAX(Z$8:Z$126)*MAX(AA$8:AA$126)</f>
        <v>0</v>
      </c>
      <c r="AC72" s="58"/>
      <c r="AD72" s="58"/>
      <c r="AE72" s="58"/>
      <c r="AF72" s="58">
        <f t="shared" ref="AF72:AF88" si="126">MAX(AA72:AB72)</f>
        <v>0</v>
      </c>
      <c r="AG72" s="58">
        <f t="shared" si="94"/>
        <v>0</v>
      </c>
      <c r="AH72" s="58">
        <f t="shared" si="85"/>
        <v>0</v>
      </c>
      <c r="AI72" s="59">
        <f t="shared" ref="AI72:AI103" si="127">SUM(AF72+AC72,AG72+AD72,AH72+AE72)-MIN(AF72+AC72,AG72+AD72,AH72+AE72)</f>
        <v>0</v>
      </c>
      <c r="AJ72" s="54"/>
      <c r="AK72" s="54"/>
      <c r="AM72" s="58"/>
      <c r="AN72" s="58"/>
      <c r="AO72" s="63"/>
      <c r="AP72" s="58">
        <f t="shared" si="95"/>
        <v>0</v>
      </c>
      <c r="AQ72" s="58">
        <f t="shared" si="86"/>
        <v>0</v>
      </c>
      <c r="AR72" s="58">
        <f t="shared" si="87"/>
        <v>0</v>
      </c>
      <c r="AS72" s="59">
        <f t="shared" ref="AS72:AS103" si="128">SUM(AP72+AM72,AQ72+AN72,AR72+AO72)-MIN(AP72+AM72,AQ72+AN72,AR72+AO72)</f>
        <v>0</v>
      </c>
      <c r="AT72" s="9"/>
      <c r="AU72" s="118"/>
      <c r="AV72" s="84"/>
      <c r="AW72" s="84"/>
      <c r="AX72" s="84"/>
      <c r="AY72" s="77"/>
      <c r="AZ72" s="58">
        <f t="shared" si="88"/>
        <v>0</v>
      </c>
      <c r="BA72" s="58">
        <f t="shared" si="89"/>
        <v>0</v>
      </c>
      <c r="BB72" s="58">
        <f t="shared" si="96"/>
        <v>0</v>
      </c>
      <c r="BC72" s="59">
        <f t="shared" ref="BC72:BC103" si="129">SUM(AZ72+AW72,BA72+AX72,BB72+AY72)-MIN(AZ72+AW72,BA72+AX72,BB72+AY72)</f>
        <v>0</v>
      </c>
      <c r="BD72" s="118"/>
      <c r="BE72" s="77"/>
      <c r="BF72" s="96"/>
      <c r="BG72" s="84"/>
      <c r="BH72" s="77"/>
      <c r="BJ72" s="58">
        <f t="shared" si="90"/>
        <v>0</v>
      </c>
      <c r="BK72" s="58">
        <f t="shared" si="97"/>
        <v>0</v>
      </c>
      <c r="BL72" s="73">
        <f t="shared" si="105"/>
        <v>0</v>
      </c>
      <c r="BM72" s="59">
        <f t="shared" ref="BM72:BM103" si="130">SUM(BJ72+BG72,BK72+BH72,BL72+BI72)-MIN(BJ72+BG72,BK72+BH72,BL72+BI72)</f>
        <v>0</v>
      </c>
      <c r="BN72" s="118"/>
      <c r="BO72" s="77"/>
      <c r="BP72" s="96"/>
      <c r="BQ72" s="84"/>
      <c r="BR72" s="84"/>
      <c r="BS72" s="77"/>
      <c r="BT72" s="58">
        <f t="shared" si="98"/>
        <v>0</v>
      </c>
      <c r="BU72" s="58">
        <f t="shared" si="106"/>
        <v>0</v>
      </c>
      <c r="BV72" s="73">
        <f t="shared" si="110"/>
        <v>0</v>
      </c>
      <c r="BW72" s="59">
        <f t="shared" ref="BW72:BW103" si="131">SUM(BT72+BQ72,BU72+BR72,BV72+BS72)-MIN(BT72+BQ72,BU72+BR72,BV72+BS72)</f>
        <v>0</v>
      </c>
      <c r="BX72" s="77"/>
      <c r="BY72" s="125"/>
      <c r="BZ72" s="75"/>
      <c r="CA72" s="84"/>
      <c r="CB72" s="77"/>
      <c r="CD72" s="58">
        <f t="shared" si="107"/>
        <v>0</v>
      </c>
      <c r="CE72" s="58">
        <f t="shared" si="111"/>
        <v>0</v>
      </c>
      <c r="CF72" s="58">
        <f t="shared" si="108"/>
        <v>0</v>
      </c>
      <c r="CG72" s="59">
        <f t="shared" ref="CG72:CG103" si="132">SUM(CD72+CA72,CE72+CB72,CF72+CC72)-MIN(CD72+CA72,CE72+CB72,CF72+CC72)</f>
        <v>0</v>
      </c>
      <c r="CH72" s="125"/>
      <c r="CI72" s="75"/>
      <c r="CJ72" s="75"/>
      <c r="CK72" s="77"/>
      <c r="CN72" s="58">
        <f t="shared" si="112"/>
        <v>0</v>
      </c>
      <c r="CO72" s="58">
        <f t="shared" si="109"/>
        <v>0</v>
      </c>
      <c r="CP72" s="58">
        <f t="shared" si="100"/>
        <v>0</v>
      </c>
      <c r="CQ72" s="59">
        <f t="shared" si="113"/>
        <v>0</v>
      </c>
      <c r="CR72" s="125"/>
      <c r="CS72" s="75"/>
      <c r="CT72" s="75"/>
      <c r="CX72" s="58">
        <f t="shared" si="103"/>
        <v>0</v>
      </c>
      <c r="CY72" s="58">
        <f t="shared" si="101"/>
        <v>0</v>
      </c>
      <c r="CZ72" s="58">
        <f t="shared" si="102"/>
        <v>0</v>
      </c>
      <c r="DA72" s="59">
        <f t="shared" ref="DA72:DA103" si="133">SUM(CX72+CU72,CY72+CV72,CZ72+CW72)-MIN(CX72+CU72,CY72+CV72,CZ72+CW72)</f>
        <v>0</v>
      </c>
      <c r="DB72" s="125"/>
      <c r="DC72" s="75"/>
      <c r="DD72" s="75"/>
      <c r="DH72" s="58">
        <f t="shared" si="91"/>
        <v>0</v>
      </c>
      <c r="DI72" s="58">
        <f t="shared" si="92"/>
        <v>0</v>
      </c>
      <c r="DJ72" s="58">
        <f t="shared" si="99"/>
        <v>0</v>
      </c>
      <c r="DK72" s="59">
        <f t="shared" ref="DK72:DK103" si="134">SUM(DH72+DE72,DI72+DF72,DJ72+DG72)-MIN(DH72+DE72,DI72+DF72,DJ72+DG72)</f>
        <v>0</v>
      </c>
      <c r="DM72" s="119" t="s">
        <v>65</v>
      </c>
      <c r="DN72" s="135" t="s">
        <v>92</v>
      </c>
      <c r="DO72" s="134">
        <v>2022</v>
      </c>
      <c r="DP72" s="112">
        <v>462.83</v>
      </c>
      <c r="DQ72" s="105">
        <v>960</v>
      </c>
      <c r="DR72" s="105">
        <f t="shared" si="104"/>
        <v>27.769799999999996</v>
      </c>
      <c r="DS72" s="106">
        <v>2023</v>
      </c>
    </row>
    <row r="73" spans="1:123" ht="12.9" customHeight="1" x14ac:dyDescent="0.25">
      <c r="A73" s="51">
        <v>66</v>
      </c>
      <c r="B73" s="52" t="s">
        <v>136</v>
      </c>
      <c r="C73" s="52" t="s">
        <v>75</v>
      </c>
      <c r="D73" s="54"/>
      <c r="E73" s="54"/>
      <c r="F73" s="54"/>
      <c r="G73" s="54"/>
      <c r="H73" s="54"/>
      <c r="I73" s="51">
        <f t="shared" si="114"/>
        <v>0</v>
      </c>
      <c r="J73" s="51">
        <f t="shared" si="115"/>
        <v>0</v>
      </c>
      <c r="K73" s="51">
        <f t="shared" si="116"/>
        <v>0</v>
      </c>
      <c r="L73" s="51">
        <f t="shared" si="117"/>
        <v>0</v>
      </c>
      <c r="M73" s="51">
        <f t="shared" si="118"/>
        <v>0</v>
      </c>
      <c r="N73" s="51">
        <f t="shared" si="119"/>
        <v>0</v>
      </c>
      <c r="O73" s="58"/>
      <c r="P73" s="58"/>
      <c r="Q73" s="58"/>
      <c r="R73" s="58">
        <f t="shared" si="120"/>
        <v>0</v>
      </c>
      <c r="S73" s="58">
        <f t="shared" si="121"/>
        <v>0</v>
      </c>
      <c r="T73" s="58">
        <f t="shared" si="93"/>
        <v>0</v>
      </c>
      <c r="U73" s="59">
        <f t="shared" si="122"/>
        <v>0</v>
      </c>
      <c r="V73" s="107"/>
      <c r="W73" s="54"/>
      <c r="X73" s="54"/>
      <c r="Y73" s="54"/>
      <c r="Z73" s="51">
        <f t="shared" si="123"/>
        <v>0</v>
      </c>
      <c r="AA73" s="51">
        <f t="shared" si="124"/>
        <v>0</v>
      </c>
      <c r="AB73" s="51">
        <f t="shared" si="125"/>
        <v>0</v>
      </c>
      <c r="AC73" s="58"/>
      <c r="AD73" s="58"/>
      <c r="AE73" s="58"/>
      <c r="AF73" s="58">
        <f t="shared" si="126"/>
        <v>0</v>
      </c>
      <c r="AG73" s="58">
        <f t="shared" si="94"/>
        <v>0</v>
      </c>
      <c r="AH73" s="58">
        <f t="shared" ref="AH73:AH88" si="135">Y73/Y$2*Y$5*AH$5</f>
        <v>0</v>
      </c>
      <c r="AI73" s="59">
        <f t="shared" si="127"/>
        <v>0</v>
      </c>
      <c r="AJ73" s="54"/>
      <c r="AK73" s="54"/>
      <c r="AM73" s="58"/>
      <c r="AN73" s="58"/>
      <c r="AO73" s="63"/>
      <c r="AP73" s="58">
        <f t="shared" si="95"/>
        <v>0</v>
      </c>
      <c r="AQ73" s="58">
        <f t="shared" ref="AQ73:AQ88" si="136">AK73/AK$2*AK$5*AQ$5</f>
        <v>0</v>
      </c>
      <c r="AR73" s="58">
        <f t="shared" ref="AR73:AR88" si="137">AL73/AL$2*AL$5*AR$5</f>
        <v>0</v>
      </c>
      <c r="AS73" s="59">
        <f t="shared" si="128"/>
        <v>0</v>
      </c>
      <c r="AT73" s="9"/>
      <c r="AU73" s="118"/>
      <c r="AV73" s="84"/>
      <c r="AW73" s="84"/>
      <c r="AX73" s="84"/>
      <c r="AY73" s="77"/>
      <c r="AZ73" s="58">
        <f t="shared" ref="AZ73:AZ88" si="138">AT73/AT$2*AT$5*AZ$5</f>
        <v>0</v>
      </c>
      <c r="BA73" s="58">
        <f t="shared" ref="BA73:BA88" si="139">AU73/AU$2*AU$5*BA$5</f>
        <v>0</v>
      </c>
      <c r="BB73" s="58">
        <f t="shared" si="96"/>
        <v>0</v>
      </c>
      <c r="BC73" s="59">
        <f t="shared" si="129"/>
        <v>0</v>
      </c>
      <c r="BD73" s="118"/>
      <c r="BE73" s="77"/>
      <c r="BF73" s="96"/>
      <c r="BG73" s="84"/>
      <c r="BH73" s="77"/>
      <c r="BJ73" s="58">
        <f t="shared" ref="BJ73:BJ88" si="140">BD73/BD$2*BD$5*BJ$5</f>
        <v>0</v>
      </c>
      <c r="BK73" s="58">
        <f t="shared" si="97"/>
        <v>0</v>
      </c>
      <c r="BL73" s="58">
        <f t="shared" si="105"/>
        <v>0</v>
      </c>
      <c r="BM73" s="59">
        <f t="shared" si="130"/>
        <v>0</v>
      </c>
      <c r="BN73" s="118"/>
      <c r="BO73" s="77"/>
      <c r="BP73" s="96"/>
      <c r="BQ73" s="84"/>
      <c r="BR73" s="84"/>
      <c r="BS73" s="77"/>
      <c r="BT73" s="58">
        <f t="shared" si="98"/>
        <v>0</v>
      </c>
      <c r="BU73" s="58">
        <f t="shared" si="106"/>
        <v>0</v>
      </c>
      <c r="BV73" s="73">
        <f t="shared" si="110"/>
        <v>0</v>
      </c>
      <c r="BW73" s="59">
        <f t="shared" si="131"/>
        <v>0</v>
      </c>
      <c r="BX73" s="77"/>
      <c r="BY73" s="125"/>
      <c r="BZ73" s="75"/>
      <c r="CA73" s="84"/>
      <c r="CB73" s="77"/>
      <c r="CD73" s="58">
        <f t="shared" si="107"/>
        <v>0</v>
      </c>
      <c r="CE73" s="58">
        <f t="shared" si="111"/>
        <v>0</v>
      </c>
      <c r="CF73" s="58">
        <f t="shared" si="108"/>
        <v>0</v>
      </c>
      <c r="CG73" s="59">
        <f t="shared" si="132"/>
        <v>0</v>
      </c>
      <c r="CH73" s="125"/>
      <c r="CI73" s="75"/>
      <c r="CJ73" s="75"/>
      <c r="CK73" s="77"/>
      <c r="CN73" s="58">
        <f t="shared" si="112"/>
        <v>0</v>
      </c>
      <c r="CO73" s="58">
        <f t="shared" si="109"/>
        <v>0</v>
      </c>
      <c r="CP73" s="58">
        <f t="shared" si="100"/>
        <v>0</v>
      </c>
      <c r="CQ73" s="59">
        <f t="shared" si="113"/>
        <v>0</v>
      </c>
      <c r="CR73" s="125"/>
      <c r="CS73" s="75"/>
      <c r="CT73" s="75"/>
      <c r="CX73" s="58">
        <f t="shared" si="103"/>
        <v>0</v>
      </c>
      <c r="CY73" s="58">
        <f t="shared" si="101"/>
        <v>0</v>
      </c>
      <c r="CZ73" s="58">
        <f t="shared" si="102"/>
        <v>0</v>
      </c>
      <c r="DA73" s="59">
        <f t="shared" si="133"/>
        <v>0</v>
      </c>
      <c r="DB73" s="125"/>
      <c r="DC73" s="75"/>
      <c r="DD73" s="75"/>
      <c r="DH73" s="58">
        <f t="shared" ref="DH73:DH88" si="141">DB73/DB$2*DB$5*DH$5</f>
        <v>0</v>
      </c>
      <c r="DI73" s="58">
        <f t="shared" ref="DI73:DI88" si="142">DC73/DC$2*DC$5*DI$5</f>
        <v>0</v>
      </c>
      <c r="DJ73" s="58">
        <f t="shared" si="99"/>
        <v>0</v>
      </c>
      <c r="DK73" s="59">
        <f t="shared" si="134"/>
        <v>0</v>
      </c>
      <c r="DM73" s="102" t="s">
        <v>32</v>
      </c>
      <c r="DN73" s="103" t="s">
        <v>105</v>
      </c>
      <c r="DO73" s="134">
        <v>2022</v>
      </c>
      <c r="DP73" s="112">
        <v>462.83</v>
      </c>
      <c r="DQ73" s="1">
        <v>956.38</v>
      </c>
      <c r="DR73" s="105">
        <f t="shared" si="104"/>
        <v>26.094355399999994</v>
      </c>
      <c r="DS73" s="106">
        <v>2023</v>
      </c>
    </row>
    <row r="74" spans="1:123" ht="12.9" customHeight="1" x14ac:dyDescent="0.25">
      <c r="A74" s="51">
        <v>67</v>
      </c>
      <c r="B74" s="113" t="s">
        <v>137</v>
      </c>
      <c r="C74" s="52" t="s">
        <v>31</v>
      </c>
      <c r="D74" s="54"/>
      <c r="E74" s="54"/>
      <c r="F74" s="54"/>
      <c r="G74" s="54"/>
      <c r="H74" s="54"/>
      <c r="I74" s="51">
        <f t="shared" si="114"/>
        <v>0</v>
      </c>
      <c r="J74" s="51">
        <f t="shared" si="115"/>
        <v>0</v>
      </c>
      <c r="K74" s="51">
        <f t="shared" si="116"/>
        <v>0</v>
      </c>
      <c r="L74" s="51">
        <f t="shared" si="117"/>
        <v>0</v>
      </c>
      <c r="M74" s="51">
        <f t="shared" si="118"/>
        <v>0</v>
      </c>
      <c r="N74" s="51">
        <f t="shared" si="119"/>
        <v>0</v>
      </c>
      <c r="O74" s="58"/>
      <c r="P74" s="58"/>
      <c r="Q74" s="58"/>
      <c r="R74" s="58">
        <f t="shared" si="120"/>
        <v>0</v>
      </c>
      <c r="S74" s="58">
        <f t="shared" si="121"/>
        <v>0</v>
      </c>
      <c r="T74" s="58">
        <f t="shared" ref="T74:T88" si="143">H74/H$2*H$5*T$5</f>
        <v>0</v>
      </c>
      <c r="U74" s="59">
        <f t="shared" si="122"/>
        <v>0</v>
      </c>
      <c r="V74" s="107"/>
      <c r="W74" s="54"/>
      <c r="X74" s="54"/>
      <c r="Y74" s="54"/>
      <c r="Z74" s="51">
        <f t="shared" si="123"/>
        <v>0</v>
      </c>
      <c r="AA74" s="51">
        <f t="shared" si="124"/>
        <v>0</v>
      </c>
      <c r="AB74" s="51">
        <f t="shared" si="125"/>
        <v>0</v>
      </c>
      <c r="AC74" s="58"/>
      <c r="AD74" s="58"/>
      <c r="AE74" s="58"/>
      <c r="AF74" s="58">
        <f t="shared" si="126"/>
        <v>0</v>
      </c>
      <c r="AG74" s="58">
        <f t="shared" ref="AG74:AG88" si="144">X74/X$2*X$5*AG$5</f>
        <v>0</v>
      </c>
      <c r="AH74" s="58">
        <f t="shared" si="135"/>
        <v>0</v>
      </c>
      <c r="AI74" s="59">
        <f t="shared" si="127"/>
        <v>0</v>
      </c>
      <c r="AJ74" s="54"/>
      <c r="AK74" s="54"/>
      <c r="AM74" s="58"/>
      <c r="AN74" s="58"/>
      <c r="AO74" s="63"/>
      <c r="AP74" s="58">
        <f t="shared" ref="AP74:AP88" si="145">AJ74/AJ$2*AJ$5*AP$5</f>
        <v>0</v>
      </c>
      <c r="AQ74" s="58">
        <f t="shared" si="136"/>
        <v>0</v>
      </c>
      <c r="AR74" s="58">
        <f t="shared" si="137"/>
        <v>0</v>
      </c>
      <c r="AS74" s="59">
        <f t="shared" si="128"/>
        <v>0</v>
      </c>
      <c r="AT74" s="9"/>
      <c r="AU74" s="118"/>
      <c r="AV74" s="84"/>
      <c r="AW74" s="84"/>
      <c r="AX74" s="84"/>
      <c r="AY74" s="77"/>
      <c r="AZ74" s="58">
        <f t="shared" si="138"/>
        <v>0</v>
      </c>
      <c r="BA74" s="58">
        <f t="shared" si="139"/>
        <v>0</v>
      </c>
      <c r="BB74" s="58">
        <f t="shared" ref="BB74:BB88" si="146">AV74/AV$2*AV$5*BB$5</f>
        <v>0</v>
      </c>
      <c r="BC74" s="59">
        <f t="shared" si="129"/>
        <v>0</v>
      </c>
      <c r="BD74" s="118"/>
      <c r="BE74" s="77"/>
      <c r="BF74" s="96"/>
      <c r="BG74" s="84"/>
      <c r="BH74" s="77"/>
      <c r="BJ74" s="58">
        <f t="shared" si="140"/>
        <v>0</v>
      </c>
      <c r="BK74" s="58">
        <f t="shared" ref="BK74:BK88" si="147">BE74/BE$2*BE$5*BK$5</f>
        <v>0</v>
      </c>
      <c r="BL74" s="73">
        <f t="shared" si="105"/>
        <v>0</v>
      </c>
      <c r="BM74" s="59">
        <f t="shared" si="130"/>
        <v>0</v>
      </c>
      <c r="BN74" s="118"/>
      <c r="BO74" s="77"/>
      <c r="BP74" s="96"/>
      <c r="BQ74" s="84"/>
      <c r="BR74" s="84"/>
      <c r="BS74" s="77"/>
      <c r="BT74" s="58">
        <f t="shared" ref="BT74:BT88" si="148">BN74/BN$2*BN$5*BT$5</f>
        <v>0</v>
      </c>
      <c r="BU74" s="58">
        <f t="shared" si="106"/>
        <v>0</v>
      </c>
      <c r="BV74" s="73">
        <f t="shared" si="110"/>
        <v>0</v>
      </c>
      <c r="BW74" s="59">
        <f t="shared" si="131"/>
        <v>0</v>
      </c>
      <c r="BX74" s="77"/>
      <c r="BY74" s="125"/>
      <c r="BZ74" s="75"/>
      <c r="CA74" s="84"/>
      <c r="CB74" s="77"/>
      <c r="CD74" s="58">
        <f t="shared" si="107"/>
        <v>0</v>
      </c>
      <c r="CE74" s="58">
        <f t="shared" si="111"/>
        <v>0</v>
      </c>
      <c r="CF74" s="58">
        <f t="shared" si="108"/>
        <v>0</v>
      </c>
      <c r="CG74" s="59">
        <f t="shared" si="132"/>
        <v>0</v>
      </c>
      <c r="CH74" s="125"/>
      <c r="CI74" s="75"/>
      <c r="CJ74" s="75"/>
      <c r="CK74" s="77"/>
      <c r="CN74" s="58">
        <f t="shared" si="112"/>
        <v>0</v>
      </c>
      <c r="CO74" s="58">
        <f t="shared" si="109"/>
        <v>0</v>
      </c>
      <c r="CP74" s="58">
        <f t="shared" si="100"/>
        <v>0</v>
      </c>
      <c r="CQ74" s="59">
        <f t="shared" si="113"/>
        <v>0</v>
      </c>
      <c r="CR74" s="125"/>
      <c r="CS74" s="75"/>
      <c r="CT74" s="75"/>
      <c r="CX74" s="58">
        <f t="shared" si="103"/>
        <v>0</v>
      </c>
      <c r="CY74" s="58">
        <f t="shared" si="101"/>
        <v>0</v>
      </c>
      <c r="CZ74" s="58">
        <f t="shared" si="102"/>
        <v>0</v>
      </c>
      <c r="DA74" s="59">
        <f t="shared" si="133"/>
        <v>0</v>
      </c>
      <c r="DB74" s="125"/>
      <c r="DC74" s="75"/>
      <c r="DD74" s="75"/>
      <c r="DH74" s="58">
        <f t="shared" si="141"/>
        <v>0</v>
      </c>
      <c r="DI74" s="58">
        <f t="shared" si="142"/>
        <v>0</v>
      </c>
      <c r="DJ74" s="58">
        <f t="shared" ref="DJ74:DJ88" si="149">DD74/DD$2*DD$5*DJ$5</f>
        <v>0</v>
      </c>
      <c r="DK74" s="59">
        <f t="shared" si="134"/>
        <v>0</v>
      </c>
      <c r="DM74" s="102" t="s">
        <v>135</v>
      </c>
      <c r="DN74" s="103" t="s">
        <v>105</v>
      </c>
      <c r="DO74" s="134">
        <v>2022</v>
      </c>
      <c r="DP74" s="112">
        <v>462.83</v>
      </c>
      <c r="DQ74" s="135">
        <v>952.44</v>
      </c>
      <c r="DR74" s="105">
        <f t="shared" si="104"/>
        <v>24.270805200000027</v>
      </c>
      <c r="DS74" s="106">
        <v>2023</v>
      </c>
    </row>
    <row r="75" spans="1:123" ht="12.9" customHeight="1" x14ac:dyDescent="0.25">
      <c r="A75" s="51">
        <v>68</v>
      </c>
      <c r="B75" s="52" t="s">
        <v>138</v>
      </c>
      <c r="C75" s="52" t="s">
        <v>31</v>
      </c>
      <c r="D75" s="54"/>
      <c r="E75" s="54"/>
      <c r="F75" s="54"/>
      <c r="G75" s="54"/>
      <c r="H75" s="54"/>
      <c r="I75" s="51">
        <f t="shared" si="114"/>
        <v>0</v>
      </c>
      <c r="J75" s="51">
        <f t="shared" si="115"/>
        <v>0</v>
      </c>
      <c r="K75" s="51">
        <f t="shared" si="116"/>
        <v>0</v>
      </c>
      <c r="L75" s="51">
        <f t="shared" si="117"/>
        <v>0</v>
      </c>
      <c r="M75" s="51">
        <f t="shared" si="118"/>
        <v>0</v>
      </c>
      <c r="N75" s="51">
        <f t="shared" si="119"/>
        <v>0</v>
      </c>
      <c r="O75" s="58"/>
      <c r="P75" s="58"/>
      <c r="Q75" s="58"/>
      <c r="R75" s="58">
        <f t="shared" si="120"/>
        <v>0</v>
      </c>
      <c r="S75" s="58">
        <f t="shared" si="121"/>
        <v>0</v>
      </c>
      <c r="T75" s="58">
        <f t="shared" si="143"/>
        <v>0</v>
      </c>
      <c r="U75" s="59">
        <f t="shared" si="122"/>
        <v>0</v>
      </c>
      <c r="V75" s="107"/>
      <c r="W75" s="54"/>
      <c r="X75" s="54"/>
      <c r="Y75" s="54"/>
      <c r="Z75" s="51">
        <f t="shared" si="123"/>
        <v>0</v>
      </c>
      <c r="AA75" s="51">
        <f t="shared" si="124"/>
        <v>0</v>
      </c>
      <c r="AB75" s="51">
        <f t="shared" si="125"/>
        <v>0</v>
      </c>
      <c r="AC75" s="58"/>
      <c r="AD75" s="58"/>
      <c r="AE75" s="58"/>
      <c r="AF75" s="58">
        <f t="shared" si="126"/>
        <v>0</v>
      </c>
      <c r="AG75" s="58">
        <f t="shared" si="144"/>
        <v>0</v>
      </c>
      <c r="AH75" s="58">
        <f t="shared" si="135"/>
        <v>0</v>
      </c>
      <c r="AI75" s="59">
        <f t="shared" si="127"/>
        <v>0</v>
      </c>
      <c r="AJ75" s="54"/>
      <c r="AK75" s="54"/>
      <c r="AM75" s="58"/>
      <c r="AN75" s="58"/>
      <c r="AO75" s="63"/>
      <c r="AP75" s="58">
        <f t="shared" si="145"/>
        <v>0</v>
      </c>
      <c r="AQ75" s="58">
        <f t="shared" si="136"/>
        <v>0</v>
      </c>
      <c r="AR75" s="58">
        <f t="shared" si="137"/>
        <v>0</v>
      </c>
      <c r="AS75" s="59">
        <f t="shared" si="128"/>
        <v>0</v>
      </c>
      <c r="AT75" s="9"/>
      <c r="AU75" s="118"/>
      <c r="AV75" s="84"/>
      <c r="AW75" s="84"/>
      <c r="AX75" s="84"/>
      <c r="AY75" s="77"/>
      <c r="AZ75" s="58">
        <f t="shared" si="138"/>
        <v>0</v>
      </c>
      <c r="BA75" s="58">
        <f t="shared" si="139"/>
        <v>0</v>
      </c>
      <c r="BB75" s="58">
        <f t="shared" si="146"/>
        <v>0</v>
      </c>
      <c r="BC75" s="59">
        <f t="shared" si="129"/>
        <v>0</v>
      </c>
      <c r="BD75" s="118"/>
      <c r="BE75" s="77"/>
      <c r="BF75" s="96"/>
      <c r="BG75" s="84"/>
      <c r="BH75" s="77"/>
      <c r="BJ75" s="58">
        <f t="shared" si="140"/>
        <v>0</v>
      </c>
      <c r="BK75" s="58">
        <f t="shared" si="147"/>
        <v>0</v>
      </c>
      <c r="BL75" s="73">
        <f t="shared" si="105"/>
        <v>0</v>
      </c>
      <c r="BM75" s="59">
        <f t="shared" si="130"/>
        <v>0</v>
      </c>
      <c r="BN75" s="118"/>
      <c r="BO75" s="77"/>
      <c r="BP75" s="96"/>
      <c r="BQ75" s="84"/>
      <c r="BR75" s="84"/>
      <c r="BS75" s="77"/>
      <c r="BT75" s="58">
        <f t="shared" si="148"/>
        <v>0</v>
      </c>
      <c r="BU75" s="58">
        <f t="shared" si="106"/>
        <v>0</v>
      </c>
      <c r="BV75" s="73">
        <f t="shared" si="110"/>
        <v>0</v>
      </c>
      <c r="BW75" s="59">
        <f t="shared" si="131"/>
        <v>0</v>
      </c>
      <c r="BX75" s="77"/>
      <c r="BY75" s="125"/>
      <c r="BZ75" s="75"/>
      <c r="CA75" s="84"/>
      <c r="CB75" s="77"/>
      <c r="CD75" s="58">
        <f t="shared" si="107"/>
        <v>0</v>
      </c>
      <c r="CE75" s="58">
        <f t="shared" si="111"/>
        <v>0</v>
      </c>
      <c r="CF75" s="58">
        <f t="shared" si="108"/>
        <v>0</v>
      </c>
      <c r="CG75" s="59">
        <f t="shared" si="132"/>
        <v>0</v>
      </c>
      <c r="CH75" s="125"/>
      <c r="CI75" s="75"/>
      <c r="CJ75" s="75"/>
      <c r="CK75" s="77"/>
      <c r="CN75" s="58">
        <f t="shared" si="112"/>
        <v>0</v>
      </c>
      <c r="CO75" s="58">
        <f t="shared" si="109"/>
        <v>0</v>
      </c>
      <c r="CP75" s="58">
        <f t="shared" si="100"/>
        <v>0</v>
      </c>
      <c r="CQ75" s="59">
        <f t="shared" si="113"/>
        <v>0</v>
      </c>
      <c r="CR75" s="125"/>
      <c r="CS75" s="75"/>
      <c r="CT75" s="75"/>
      <c r="CX75" s="58">
        <f t="shared" si="103"/>
        <v>0</v>
      </c>
      <c r="CY75" s="58">
        <f t="shared" si="101"/>
        <v>0</v>
      </c>
      <c r="CZ75" s="58">
        <f t="shared" si="102"/>
        <v>0</v>
      </c>
      <c r="DA75" s="59">
        <f t="shared" si="133"/>
        <v>0</v>
      </c>
      <c r="DB75" s="125"/>
      <c r="DC75" s="75"/>
      <c r="DD75" s="75"/>
      <c r="DH75" s="58">
        <f t="shared" si="141"/>
        <v>0</v>
      </c>
      <c r="DI75" s="58">
        <f t="shared" si="142"/>
        <v>0</v>
      </c>
      <c r="DJ75" s="58">
        <f t="shared" si="149"/>
        <v>0</v>
      </c>
      <c r="DK75" s="59">
        <f t="shared" si="134"/>
        <v>0</v>
      </c>
      <c r="DM75" s="102" t="s">
        <v>30</v>
      </c>
      <c r="DN75" s="103" t="s">
        <v>105</v>
      </c>
      <c r="DO75" s="134">
        <v>2022</v>
      </c>
      <c r="DP75" s="112">
        <v>462.83</v>
      </c>
      <c r="DQ75" s="135">
        <v>945.21</v>
      </c>
      <c r="DR75" s="105">
        <f t="shared" si="104"/>
        <v>20.924544300000015</v>
      </c>
      <c r="DS75" s="106">
        <v>2023</v>
      </c>
    </row>
    <row r="76" spans="1:123" ht="12.9" customHeight="1" x14ac:dyDescent="0.25">
      <c r="A76" s="51">
        <v>69</v>
      </c>
      <c r="B76" s="113" t="s">
        <v>140</v>
      </c>
      <c r="C76" s="130" t="s">
        <v>33</v>
      </c>
      <c r="D76" s="54"/>
      <c r="E76" s="54"/>
      <c r="F76" s="54"/>
      <c r="G76" s="55">
        <v>2060</v>
      </c>
      <c r="H76" s="54"/>
      <c r="I76" s="51">
        <f t="shared" si="114"/>
        <v>0</v>
      </c>
      <c r="J76" s="51">
        <f t="shared" si="115"/>
        <v>0</v>
      </c>
      <c r="K76" s="51">
        <f t="shared" si="116"/>
        <v>0</v>
      </c>
      <c r="L76" s="51">
        <f t="shared" si="117"/>
        <v>0</v>
      </c>
      <c r="M76" s="51">
        <f t="shared" si="118"/>
        <v>268.19044588882326</v>
      </c>
      <c r="N76" s="51">
        <f t="shared" si="119"/>
        <v>273.75754840624649</v>
      </c>
      <c r="O76" s="58"/>
      <c r="P76" s="58"/>
      <c r="Q76" s="58"/>
      <c r="R76" s="58">
        <f t="shared" si="120"/>
        <v>0</v>
      </c>
      <c r="S76" s="58">
        <f t="shared" si="121"/>
        <v>273.75754840624649</v>
      </c>
      <c r="T76" s="58">
        <f t="shared" si="143"/>
        <v>0</v>
      </c>
      <c r="U76" s="59">
        <f t="shared" si="122"/>
        <v>273.75754840624649</v>
      </c>
      <c r="V76" s="107"/>
      <c r="W76" s="55">
        <v>2060</v>
      </c>
      <c r="X76" s="54"/>
      <c r="Y76" s="54"/>
      <c r="Z76" s="51">
        <f t="shared" si="123"/>
        <v>0</v>
      </c>
      <c r="AA76" s="51">
        <f t="shared" si="124"/>
        <v>251.80482705331576</v>
      </c>
      <c r="AB76" s="51">
        <f t="shared" si="125"/>
        <v>0</v>
      </c>
      <c r="AC76" s="58"/>
      <c r="AD76" s="58"/>
      <c r="AE76" s="58"/>
      <c r="AF76" s="58">
        <f t="shared" si="126"/>
        <v>251.80482705331576</v>
      </c>
      <c r="AG76" s="58">
        <f t="shared" si="144"/>
        <v>0</v>
      </c>
      <c r="AH76" s="58">
        <f t="shared" si="135"/>
        <v>0</v>
      </c>
      <c r="AI76" s="59">
        <f t="shared" si="127"/>
        <v>251.80482705331576</v>
      </c>
      <c r="AJ76" s="54"/>
      <c r="AK76" s="54"/>
      <c r="AM76" s="58"/>
      <c r="AN76" s="58"/>
      <c r="AO76" s="63"/>
      <c r="AP76" s="58">
        <f t="shared" si="145"/>
        <v>0</v>
      </c>
      <c r="AQ76" s="58">
        <f t="shared" si="136"/>
        <v>0</v>
      </c>
      <c r="AR76" s="58">
        <f t="shared" si="137"/>
        <v>0</v>
      </c>
      <c r="AS76" s="59">
        <f t="shared" si="128"/>
        <v>0</v>
      </c>
      <c r="AT76" s="9"/>
      <c r="AU76" s="118"/>
      <c r="AV76" s="84"/>
      <c r="AW76" s="84"/>
      <c r="AX76" s="84"/>
      <c r="AY76" s="77"/>
      <c r="AZ76" s="58">
        <f t="shared" si="138"/>
        <v>0</v>
      </c>
      <c r="BA76" s="58">
        <f t="shared" si="139"/>
        <v>0</v>
      </c>
      <c r="BB76" s="58">
        <f t="shared" si="146"/>
        <v>0</v>
      </c>
      <c r="BC76" s="59">
        <f t="shared" si="129"/>
        <v>0</v>
      </c>
      <c r="BD76" s="118"/>
      <c r="BE76" s="77"/>
      <c r="BF76" s="96"/>
      <c r="BG76" s="84"/>
      <c r="BH76" s="77"/>
      <c r="BJ76" s="58">
        <f t="shared" si="140"/>
        <v>0</v>
      </c>
      <c r="BK76" s="58">
        <f t="shared" si="147"/>
        <v>0</v>
      </c>
      <c r="BL76" s="73">
        <f t="shared" si="105"/>
        <v>0</v>
      </c>
      <c r="BM76" s="59">
        <f t="shared" si="130"/>
        <v>0</v>
      </c>
      <c r="BN76" s="118"/>
      <c r="BO76" s="77"/>
      <c r="BP76" s="96"/>
      <c r="BQ76" s="84"/>
      <c r="BR76" s="84"/>
      <c r="BS76" s="77"/>
      <c r="BT76" s="58">
        <f t="shared" si="148"/>
        <v>0</v>
      </c>
      <c r="BU76" s="58">
        <f t="shared" si="106"/>
        <v>0</v>
      </c>
      <c r="BV76" s="73">
        <f t="shared" si="110"/>
        <v>0</v>
      </c>
      <c r="BW76" s="59">
        <f t="shared" si="131"/>
        <v>0</v>
      </c>
      <c r="BX76" s="77"/>
      <c r="BY76" s="125"/>
      <c r="BZ76" s="75"/>
      <c r="CA76" s="84"/>
      <c r="CB76" s="77"/>
      <c r="CD76" s="58">
        <f t="shared" si="107"/>
        <v>0</v>
      </c>
      <c r="CE76" s="58">
        <f t="shared" si="111"/>
        <v>0</v>
      </c>
      <c r="CF76" s="58">
        <f t="shared" si="108"/>
        <v>0</v>
      </c>
      <c r="CG76" s="59">
        <f t="shared" si="132"/>
        <v>0</v>
      </c>
      <c r="CH76" s="125"/>
      <c r="CI76" s="75"/>
      <c r="CJ76" s="75"/>
      <c r="CK76" s="77"/>
      <c r="CN76" s="58">
        <f t="shared" si="112"/>
        <v>0</v>
      </c>
      <c r="CO76" s="58">
        <f t="shared" si="109"/>
        <v>0</v>
      </c>
      <c r="CP76" s="58">
        <f t="shared" si="100"/>
        <v>0</v>
      </c>
      <c r="CQ76" s="59">
        <f t="shared" si="113"/>
        <v>0</v>
      </c>
      <c r="CR76" s="125"/>
      <c r="CS76" s="75"/>
      <c r="CT76" s="75"/>
      <c r="CX76" s="58">
        <f t="shared" si="103"/>
        <v>0</v>
      </c>
      <c r="CY76" s="58">
        <f t="shared" si="101"/>
        <v>0</v>
      </c>
      <c r="CZ76" s="58">
        <f t="shared" si="102"/>
        <v>0</v>
      </c>
      <c r="DA76" s="59">
        <f t="shared" si="133"/>
        <v>0</v>
      </c>
      <c r="DB76" s="125"/>
      <c r="DC76" s="75"/>
      <c r="DD76" s="75"/>
      <c r="DH76" s="58">
        <f t="shared" si="141"/>
        <v>0</v>
      </c>
      <c r="DI76" s="58">
        <f t="shared" si="142"/>
        <v>0</v>
      </c>
      <c r="DJ76" s="58">
        <f t="shared" si="149"/>
        <v>0</v>
      </c>
      <c r="DK76" s="59">
        <f t="shared" si="134"/>
        <v>0</v>
      </c>
      <c r="DM76" s="102" t="s">
        <v>58</v>
      </c>
      <c r="DN76" s="103" t="s">
        <v>105</v>
      </c>
      <c r="DO76" s="134">
        <v>2022</v>
      </c>
      <c r="DP76" s="112">
        <v>462.83</v>
      </c>
      <c r="DQ76" s="135">
        <v>907.43</v>
      </c>
      <c r="DR76" s="105">
        <f t="shared" si="104"/>
        <v>3.4388268999999765</v>
      </c>
      <c r="DS76" s="106">
        <v>2023</v>
      </c>
    </row>
    <row r="77" spans="1:123" ht="12.9" customHeight="1" x14ac:dyDescent="0.25">
      <c r="A77" s="51">
        <v>70</v>
      </c>
      <c r="B77" s="51"/>
      <c r="C77" s="51"/>
      <c r="D77" s="51"/>
      <c r="E77" s="51"/>
      <c r="F77" s="51"/>
      <c r="G77" s="51"/>
      <c r="H77" s="51"/>
      <c r="I77" s="51">
        <f t="shared" si="114"/>
        <v>0</v>
      </c>
      <c r="J77" s="51">
        <f t="shared" si="115"/>
        <v>0</v>
      </c>
      <c r="K77" s="51">
        <f t="shared" si="116"/>
        <v>0</v>
      </c>
      <c r="L77" s="51">
        <f t="shared" si="117"/>
        <v>0</v>
      </c>
      <c r="M77" s="51">
        <f t="shared" si="118"/>
        <v>0</v>
      </c>
      <c r="N77" s="51">
        <f t="shared" si="119"/>
        <v>0</v>
      </c>
      <c r="O77" s="58"/>
      <c r="P77" s="58"/>
      <c r="Q77" s="58"/>
      <c r="R77" s="58">
        <f t="shared" si="120"/>
        <v>0</v>
      </c>
      <c r="S77" s="58">
        <f t="shared" si="121"/>
        <v>0</v>
      </c>
      <c r="T77" s="58">
        <f t="shared" si="143"/>
        <v>0</v>
      </c>
      <c r="U77" s="59">
        <f t="shared" si="122"/>
        <v>0</v>
      </c>
      <c r="V77" s="129"/>
      <c r="W77" s="51"/>
      <c r="X77" s="51"/>
      <c r="Y77" s="51"/>
      <c r="Z77" s="51">
        <f t="shared" si="123"/>
        <v>0</v>
      </c>
      <c r="AA77" s="51">
        <f t="shared" si="124"/>
        <v>0</v>
      </c>
      <c r="AB77" s="51">
        <f t="shared" si="125"/>
        <v>0</v>
      </c>
      <c r="AC77" s="58"/>
      <c r="AD77" s="58"/>
      <c r="AE77" s="58"/>
      <c r="AF77" s="58">
        <f t="shared" si="126"/>
        <v>0</v>
      </c>
      <c r="AG77" s="58">
        <f t="shared" si="144"/>
        <v>0</v>
      </c>
      <c r="AH77" s="58">
        <f t="shared" si="135"/>
        <v>0</v>
      </c>
      <c r="AI77" s="59">
        <f t="shared" si="127"/>
        <v>0</v>
      </c>
      <c r="AJ77" s="51"/>
      <c r="AK77" s="51"/>
      <c r="AM77" s="58"/>
      <c r="AN77" s="58"/>
      <c r="AO77" s="63"/>
      <c r="AP77" s="58">
        <f t="shared" si="145"/>
        <v>0</v>
      </c>
      <c r="AQ77" s="58">
        <f t="shared" si="136"/>
        <v>0</v>
      </c>
      <c r="AR77" s="58">
        <f t="shared" si="137"/>
        <v>0</v>
      </c>
      <c r="AS77" s="59">
        <f t="shared" si="128"/>
        <v>0</v>
      </c>
      <c r="AU77" s="84"/>
      <c r="AV77" s="84"/>
      <c r="AW77" s="84"/>
      <c r="AX77" s="84"/>
      <c r="AY77" s="77"/>
      <c r="AZ77" s="58">
        <f t="shared" si="138"/>
        <v>0</v>
      </c>
      <c r="BA77" s="58">
        <f t="shared" si="139"/>
        <v>0</v>
      </c>
      <c r="BB77" s="58">
        <f t="shared" si="146"/>
        <v>0</v>
      </c>
      <c r="BC77" s="59">
        <f t="shared" si="129"/>
        <v>0</v>
      </c>
      <c r="BD77" s="84"/>
      <c r="BE77" s="77"/>
      <c r="BF77" s="96"/>
      <c r="BG77" s="84"/>
      <c r="BH77" s="77"/>
      <c r="BJ77" s="58">
        <f t="shared" si="140"/>
        <v>0</v>
      </c>
      <c r="BK77" s="58">
        <f t="shared" si="147"/>
        <v>0</v>
      </c>
      <c r="BL77" s="73">
        <f t="shared" si="105"/>
        <v>0</v>
      </c>
      <c r="BM77" s="59">
        <f t="shared" si="130"/>
        <v>0</v>
      </c>
      <c r="BN77" s="84"/>
      <c r="BO77" s="77"/>
      <c r="BP77" s="96"/>
      <c r="BQ77" s="84"/>
      <c r="BR77" s="84"/>
      <c r="BS77" s="77"/>
      <c r="BT77" s="58">
        <f t="shared" si="148"/>
        <v>0</v>
      </c>
      <c r="BU77" s="58">
        <f t="shared" si="106"/>
        <v>0</v>
      </c>
      <c r="BV77" s="73">
        <f t="shared" si="110"/>
        <v>0</v>
      </c>
      <c r="BW77" s="59">
        <f t="shared" si="131"/>
        <v>0</v>
      </c>
      <c r="BX77" s="77"/>
      <c r="BY77" s="125"/>
      <c r="BZ77" s="75"/>
      <c r="CA77" s="84"/>
      <c r="CB77" s="77"/>
      <c r="CD77" s="58">
        <f t="shared" si="107"/>
        <v>0</v>
      </c>
      <c r="CE77" s="58">
        <f t="shared" si="111"/>
        <v>0</v>
      </c>
      <c r="CF77" s="58">
        <f t="shared" si="108"/>
        <v>0</v>
      </c>
      <c r="CG77" s="59">
        <f t="shared" si="132"/>
        <v>0</v>
      </c>
      <c r="CH77" s="125"/>
      <c r="CI77" s="75"/>
      <c r="CJ77" s="75"/>
      <c r="CK77" s="77"/>
      <c r="CN77" s="58">
        <f t="shared" si="112"/>
        <v>0</v>
      </c>
      <c r="CO77" s="58">
        <f t="shared" si="109"/>
        <v>0</v>
      </c>
      <c r="CP77" s="58">
        <f t="shared" si="100"/>
        <v>0</v>
      </c>
      <c r="CQ77" s="59">
        <f t="shared" si="113"/>
        <v>0</v>
      </c>
      <c r="CR77" s="125"/>
      <c r="CS77" s="75"/>
      <c r="CT77" s="75"/>
      <c r="CX77" s="58">
        <f t="shared" si="103"/>
        <v>0</v>
      </c>
      <c r="CY77" s="58">
        <f t="shared" si="101"/>
        <v>0</v>
      </c>
      <c r="CZ77" s="58">
        <f t="shared" si="102"/>
        <v>0</v>
      </c>
      <c r="DA77" s="59">
        <f t="shared" si="133"/>
        <v>0</v>
      </c>
      <c r="DB77" s="125"/>
      <c r="DC77" s="75"/>
      <c r="DD77" s="75"/>
      <c r="DH77" s="58">
        <f t="shared" si="141"/>
        <v>0</v>
      </c>
      <c r="DI77" s="58">
        <f t="shared" si="142"/>
        <v>0</v>
      </c>
      <c r="DJ77" s="58">
        <f t="shared" si="149"/>
        <v>0</v>
      </c>
      <c r="DK77" s="59">
        <f t="shared" si="134"/>
        <v>0</v>
      </c>
      <c r="DM77" s="102" t="s">
        <v>30</v>
      </c>
      <c r="DN77" s="103" t="s">
        <v>139</v>
      </c>
      <c r="DO77" s="134">
        <v>2022</v>
      </c>
      <c r="DP77" s="112">
        <v>462.83</v>
      </c>
      <c r="DQ77" s="135">
        <v>945.26</v>
      </c>
      <c r="DR77" s="105">
        <f t="shared" si="104"/>
        <v>20.947685799999995</v>
      </c>
      <c r="DS77" s="106">
        <v>2023</v>
      </c>
    </row>
    <row r="78" spans="1:123" ht="12.9" customHeight="1" x14ac:dyDescent="0.25">
      <c r="A78" s="51">
        <v>71</v>
      </c>
      <c r="B78" s="51"/>
      <c r="C78" s="51"/>
      <c r="D78" s="51"/>
      <c r="E78" s="51"/>
      <c r="F78" s="51"/>
      <c r="G78" s="51"/>
      <c r="H78" s="51"/>
      <c r="I78" s="51">
        <f t="shared" si="114"/>
        <v>0</v>
      </c>
      <c r="J78" s="51">
        <f t="shared" si="115"/>
        <v>0</v>
      </c>
      <c r="K78" s="51">
        <f t="shared" si="116"/>
        <v>0</v>
      </c>
      <c r="L78" s="51">
        <f t="shared" si="117"/>
        <v>0</v>
      </c>
      <c r="M78" s="51">
        <f t="shared" si="118"/>
        <v>0</v>
      </c>
      <c r="N78" s="51">
        <f t="shared" si="119"/>
        <v>0</v>
      </c>
      <c r="O78" s="58"/>
      <c r="P78" s="58"/>
      <c r="Q78" s="58"/>
      <c r="R78" s="58">
        <f t="shared" si="120"/>
        <v>0</v>
      </c>
      <c r="S78" s="58">
        <f t="shared" si="121"/>
        <v>0</v>
      </c>
      <c r="T78" s="58">
        <f t="shared" si="143"/>
        <v>0</v>
      </c>
      <c r="U78" s="59">
        <f t="shared" si="122"/>
        <v>0</v>
      </c>
      <c r="V78" s="129"/>
      <c r="W78" s="51"/>
      <c r="X78" s="51"/>
      <c r="Y78" s="51"/>
      <c r="Z78" s="51">
        <f t="shared" si="123"/>
        <v>0</v>
      </c>
      <c r="AA78" s="51">
        <f t="shared" si="124"/>
        <v>0</v>
      </c>
      <c r="AB78" s="51">
        <f t="shared" si="125"/>
        <v>0</v>
      </c>
      <c r="AC78" s="58"/>
      <c r="AD78" s="58"/>
      <c r="AE78" s="58"/>
      <c r="AF78" s="58">
        <f t="shared" si="126"/>
        <v>0</v>
      </c>
      <c r="AG78" s="58">
        <f t="shared" si="144"/>
        <v>0</v>
      </c>
      <c r="AH78" s="58">
        <f t="shared" si="135"/>
        <v>0</v>
      </c>
      <c r="AI78" s="59">
        <f t="shared" si="127"/>
        <v>0</v>
      </c>
      <c r="AJ78" s="51"/>
      <c r="AK78" s="51"/>
      <c r="AM78" s="58"/>
      <c r="AN78" s="58"/>
      <c r="AO78" s="63"/>
      <c r="AP78" s="58">
        <f t="shared" si="145"/>
        <v>0</v>
      </c>
      <c r="AQ78" s="58">
        <f t="shared" si="136"/>
        <v>0</v>
      </c>
      <c r="AR78" s="58">
        <f t="shared" si="137"/>
        <v>0</v>
      </c>
      <c r="AS78" s="59">
        <f t="shared" si="128"/>
        <v>0</v>
      </c>
      <c r="AU78" s="84"/>
      <c r="AV78" s="84"/>
      <c r="AW78" s="84"/>
      <c r="AX78" s="84"/>
      <c r="AY78" s="77"/>
      <c r="AZ78" s="58">
        <f t="shared" si="138"/>
        <v>0</v>
      </c>
      <c r="BA78" s="58">
        <f t="shared" si="139"/>
        <v>0</v>
      </c>
      <c r="BB78" s="58">
        <f t="shared" si="146"/>
        <v>0</v>
      </c>
      <c r="BC78" s="59">
        <f t="shared" si="129"/>
        <v>0</v>
      </c>
      <c r="BD78" s="84"/>
      <c r="BE78" s="77"/>
      <c r="BF78" s="96"/>
      <c r="BG78" s="84"/>
      <c r="BH78" s="77"/>
      <c r="BJ78" s="58">
        <f t="shared" si="140"/>
        <v>0</v>
      </c>
      <c r="BK78" s="58">
        <f t="shared" si="147"/>
        <v>0</v>
      </c>
      <c r="BL78" s="73">
        <f t="shared" si="105"/>
        <v>0</v>
      </c>
      <c r="BM78" s="59">
        <f t="shared" si="130"/>
        <v>0</v>
      </c>
      <c r="BN78" s="84"/>
      <c r="BO78" s="77"/>
      <c r="BP78" s="96"/>
      <c r="BQ78" s="84"/>
      <c r="BR78" s="84"/>
      <c r="BS78" s="77"/>
      <c r="BT78" s="58">
        <f t="shared" si="148"/>
        <v>0</v>
      </c>
      <c r="BU78" s="58">
        <f t="shared" si="106"/>
        <v>0</v>
      </c>
      <c r="BV78" s="73">
        <f t="shared" si="110"/>
        <v>0</v>
      </c>
      <c r="BW78" s="59">
        <f t="shared" si="131"/>
        <v>0</v>
      </c>
      <c r="BX78" s="77"/>
      <c r="BY78" s="125"/>
      <c r="BZ78" s="75"/>
      <c r="CA78" s="84"/>
      <c r="CB78" s="77"/>
      <c r="CD78" s="58">
        <f t="shared" si="107"/>
        <v>0</v>
      </c>
      <c r="CE78" s="58">
        <f t="shared" si="111"/>
        <v>0</v>
      </c>
      <c r="CF78" s="58">
        <f t="shared" si="108"/>
        <v>0</v>
      </c>
      <c r="CG78" s="59">
        <f t="shared" si="132"/>
        <v>0</v>
      </c>
      <c r="CH78" s="125"/>
      <c r="CI78" s="75"/>
      <c r="CJ78" s="75"/>
      <c r="CK78" s="77"/>
      <c r="CN78" s="58">
        <f t="shared" si="112"/>
        <v>0</v>
      </c>
      <c r="CO78" s="58">
        <f t="shared" si="109"/>
        <v>0</v>
      </c>
      <c r="CP78" s="58">
        <f t="shared" si="100"/>
        <v>0</v>
      </c>
      <c r="CQ78" s="59">
        <f t="shared" si="113"/>
        <v>0</v>
      </c>
      <c r="CR78" s="125"/>
      <c r="CS78" s="75"/>
      <c r="CT78" s="75"/>
      <c r="CX78" s="58">
        <f t="shared" si="103"/>
        <v>0</v>
      </c>
      <c r="CY78" s="58">
        <f t="shared" si="101"/>
        <v>0</v>
      </c>
      <c r="CZ78" s="58">
        <f t="shared" si="102"/>
        <v>0</v>
      </c>
      <c r="DA78" s="59">
        <f t="shared" si="133"/>
        <v>0</v>
      </c>
      <c r="DB78" s="125"/>
      <c r="DC78" s="75"/>
      <c r="DD78" s="75"/>
      <c r="DH78" s="58">
        <f t="shared" si="141"/>
        <v>0</v>
      </c>
      <c r="DI78" s="58">
        <f t="shared" si="142"/>
        <v>0</v>
      </c>
      <c r="DJ78" s="58">
        <f t="shared" si="149"/>
        <v>0</v>
      </c>
      <c r="DK78" s="59">
        <f t="shared" si="134"/>
        <v>0</v>
      </c>
      <c r="DM78" s="102" t="s">
        <v>42</v>
      </c>
      <c r="DN78" s="103" t="s">
        <v>105</v>
      </c>
      <c r="DO78" s="104">
        <v>2021</v>
      </c>
      <c r="DP78" s="112">
        <f>$CX$5</f>
        <v>425</v>
      </c>
      <c r="DQ78" s="112">
        <v>951.16</v>
      </c>
      <c r="DR78" s="105">
        <f t="shared" si="104"/>
        <v>21.742999999999988</v>
      </c>
      <c r="DS78" s="106">
        <v>2024</v>
      </c>
    </row>
    <row r="79" spans="1:123" ht="12.9" customHeight="1" x14ac:dyDescent="0.25">
      <c r="A79" s="51">
        <v>72</v>
      </c>
      <c r="B79" s="51"/>
      <c r="C79" s="51"/>
      <c r="D79" s="51"/>
      <c r="E79" s="51"/>
      <c r="F79" s="51"/>
      <c r="G79" s="51"/>
      <c r="H79" s="51"/>
      <c r="I79" s="51">
        <f t="shared" si="114"/>
        <v>0</v>
      </c>
      <c r="J79" s="51">
        <f t="shared" si="115"/>
        <v>0</v>
      </c>
      <c r="K79" s="51">
        <f t="shared" si="116"/>
        <v>0</v>
      </c>
      <c r="L79" s="51">
        <f t="shared" si="117"/>
        <v>0</v>
      </c>
      <c r="M79" s="51">
        <f t="shared" si="118"/>
        <v>0</v>
      </c>
      <c r="N79" s="51">
        <f t="shared" si="119"/>
        <v>0</v>
      </c>
      <c r="O79" s="58"/>
      <c r="P79" s="58"/>
      <c r="Q79" s="58"/>
      <c r="R79" s="58">
        <f t="shared" si="120"/>
        <v>0</v>
      </c>
      <c r="S79" s="58">
        <f t="shared" si="121"/>
        <v>0</v>
      </c>
      <c r="T79" s="58">
        <f t="shared" si="143"/>
        <v>0</v>
      </c>
      <c r="U79" s="59">
        <f t="shared" si="122"/>
        <v>0</v>
      </c>
      <c r="V79" s="129"/>
      <c r="W79" s="51"/>
      <c r="X79" s="51"/>
      <c r="Y79" s="51"/>
      <c r="Z79" s="51">
        <f t="shared" si="123"/>
        <v>0</v>
      </c>
      <c r="AA79" s="51">
        <f t="shared" si="124"/>
        <v>0</v>
      </c>
      <c r="AB79" s="51">
        <f t="shared" si="125"/>
        <v>0</v>
      </c>
      <c r="AC79" s="58"/>
      <c r="AD79" s="58"/>
      <c r="AE79" s="58"/>
      <c r="AF79" s="58">
        <f t="shared" si="126"/>
        <v>0</v>
      </c>
      <c r="AG79" s="58">
        <f t="shared" si="144"/>
        <v>0</v>
      </c>
      <c r="AH79" s="58">
        <f t="shared" si="135"/>
        <v>0</v>
      </c>
      <c r="AI79" s="59">
        <f t="shared" si="127"/>
        <v>0</v>
      </c>
      <c r="AJ79" s="51"/>
      <c r="AK79" s="51"/>
      <c r="AM79" s="58"/>
      <c r="AN79" s="58"/>
      <c r="AO79" s="63"/>
      <c r="AP79" s="58">
        <f t="shared" si="145"/>
        <v>0</v>
      </c>
      <c r="AQ79" s="58">
        <f t="shared" si="136"/>
        <v>0</v>
      </c>
      <c r="AR79" s="58">
        <f t="shared" si="137"/>
        <v>0</v>
      </c>
      <c r="AS79" s="59">
        <f t="shared" si="128"/>
        <v>0</v>
      </c>
      <c r="AU79" s="84"/>
      <c r="AV79" s="84"/>
      <c r="AW79" s="84"/>
      <c r="AX79" s="84"/>
      <c r="AY79" s="77"/>
      <c r="AZ79" s="58">
        <f t="shared" si="138"/>
        <v>0</v>
      </c>
      <c r="BA79" s="58">
        <f t="shared" si="139"/>
        <v>0</v>
      </c>
      <c r="BB79" s="58">
        <f t="shared" si="146"/>
        <v>0</v>
      </c>
      <c r="BC79" s="59">
        <f t="shared" si="129"/>
        <v>0</v>
      </c>
      <c r="BD79" s="84"/>
      <c r="BE79" s="77"/>
      <c r="BF79" s="96"/>
      <c r="BG79" s="84"/>
      <c r="BH79" s="77"/>
      <c r="BJ79" s="58">
        <f t="shared" si="140"/>
        <v>0</v>
      </c>
      <c r="BK79" s="58">
        <f t="shared" si="147"/>
        <v>0</v>
      </c>
      <c r="BL79" s="73">
        <f t="shared" si="105"/>
        <v>0</v>
      </c>
      <c r="BM79" s="59">
        <f t="shared" si="130"/>
        <v>0</v>
      </c>
      <c r="BN79" s="84"/>
      <c r="BO79" s="77"/>
      <c r="BP79" s="96"/>
      <c r="BQ79" s="84"/>
      <c r="BR79" s="84"/>
      <c r="BS79" s="77"/>
      <c r="BT79" s="58">
        <f t="shared" si="148"/>
        <v>0</v>
      </c>
      <c r="BU79" s="58">
        <f t="shared" si="106"/>
        <v>0</v>
      </c>
      <c r="BV79" s="73">
        <f t="shared" si="110"/>
        <v>0</v>
      </c>
      <c r="BW79" s="59">
        <f t="shared" si="131"/>
        <v>0</v>
      </c>
      <c r="BX79" s="77"/>
      <c r="BY79" s="125"/>
      <c r="BZ79" s="75"/>
      <c r="CA79" s="84"/>
      <c r="CB79" s="77"/>
      <c r="CD79" s="58">
        <f t="shared" si="107"/>
        <v>0</v>
      </c>
      <c r="CE79" s="58">
        <f t="shared" si="111"/>
        <v>0</v>
      </c>
      <c r="CF79" s="58">
        <f t="shared" si="108"/>
        <v>0</v>
      </c>
      <c r="CG79" s="59">
        <f t="shared" si="132"/>
        <v>0</v>
      </c>
      <c r="CH79" s="125"/>
      <c r="CI79" s="75"/>
      <c r="CJ79" s="75"/>
      <c r="CK79" s="77"/>
      <c r="CN79" s="58">
        <f t="shared" si="112"/>
        <v>0</v>
      </c>
      <c r="CO79" s="58">
        <f t="shared" si="109"/>
        <v>0</v>
      </c>
      <c r="CP79" s="58">
        <f t="shared" ref="CP79:CP88" si="150">CJ79/CJ$2*CJ$5*CP$5</f>
        <v>0</v>
      </c>
      <c r="CQ79" s="59">
        <f t="shared" si="113"/>
        <v>0</v>
      </c>
      <c r="CR79" s="125"/>
      <c r="CS79" s="75"/>
      <c r="CT79" s="75"/>
      <c r="CX79" s="58">
        <f t="shared" si="103"/>
        <v>0</v>
      </c>
      <c r="CY79" s="58">
        <f t="shared" ref="CY79:CY88" si="151">CS79/CS$2*CS$5*CY$5</f>
        <v>0</v>
      </c>
      <c r="CZ79" s="58">
        <f t="shared" ref="CZ79:CZ88" si="152">CT79/CT$2*CT$5*CZ$5</f>
        <v>0</v>
      </c>
      <c r="DA79" s="59">
        <f t="shared" si="133"/>
        <v>0</v>
      </c>
      <c r="DB79" s="125"/>
      <c r="DC79" s="75"/>
      <c r="DD79" s="75"/>
      <c r="DH79" s="58">
        <f t="shared" si="141"/>
        <v>0</v>
      </c>
      <c r="DI79" s="58">
        <f t="shared" si="142"/>
        <v>0</v>
      </c>
      <c r="DJ79" s="58">
        <f t="shared" si="149"/>
        <v>0</v>
      </c>
      <c r="DK79" s="59">
        <f t="shared" si="134"/>
        <v>0</v>
      </c>
      <c r="DM79" s="102" t="s">
        <v>68</v>
      </c>
      <c r="DN79" s="103" t="s">
        <v>110</v>
      </c>
      <c r="DO79" s="104">
        <v>2022</v>
      </c>
      <c r="DP79" s="112">
        <f t="shared" ref="DP79:DP87" si="153">$CY$5</f>
        <v>406.41428571428571</v>
      </c>
      <c r="DQ79" s="105">
        <v>910</v>
      </c>
      <c r="DR79" s="105">
        <f t="shared" si="104"/>
        <v>4.0641428571428575</v>
      </c>
      <c r="DS79" s="106">
        <v>2024</v>
      </c>
    </row>
    <row r="80" spans="1:123" ht="12.9" customHeight="1" x14ac:dyDescent="0.25">
      <c r="A80" s="51">
        <v>73</v>
      </c>
      <c r="B80" s="51"/>
      <c r="C80" s="51"/>
      <c r="D80" s="51"/>
      <c r="E80" s="51"/>
      <c r="F80" s="51"/>
      <c r="G80" s="51"/>
      <c r="H80" s="51"/>
      <c r="I80" s="51">
        <f t="shared" si="114"/>
        <v>0</v>
      </c>
      <c r="J80" s="51">
        <f t="shared" si="115"/>
        <v>0</v>
      </c>
      <c r="K80" s="51">
        <f t="shared" si="116"/>
        <v>0</v>
      </c>
      <c r="L80" s="51">
        <f t="shared" si="117"/>
        <v>0</v>
      </c>
      <c r="M80" s="51">
        <f t="shared" si="118"/>
        <v>0</v>
      </c>
      <c r="N80" s="51">
        <f t="shared" si="119"/>
        <v>0</v>
      </c>
      <c r="O80" s="58"/>
      <c r="P80" s="58"/>
      <c r="Q80" s="58"/>
      <c r="R80" s="58">
        <f t="shared" si="120"/>
        <v>0</v>
      </c>
      <c r="S80" s="58">
        <f t="shared" si="121"/>
        <v>0</v>
      </c>
      <c r="T80" s="58">
        <f t="shared" si="143"/>
        <v>0</v>
      </c>
      <c r="U80" s="59">
        <f t="shared" si="122"/>
        <v>0</v>
      </c>
      <c r="V80" s="129"/>
      <c r="W80" s="51"/>
      <c r="X80" s="51"/>
      <c r="Y80" s="51"/>
      <c r="Z80" s="51">
        <f t="shared" si="123"/>
        <v>0</v>
      </c>
      <c r="AA80" s="51">
        <f t="shared" si="124"/>
        <v>0</v>
      </c>
      <c r="AB80" s="51">
        <f t="shared" si="125"/>
        <v>0</v>
      </c>
      <c r="AC80" s="58"/>
      <c r="AD80" s="58"/>
      <c r="AE80" s="58"/>
      <c r="AF80" s="58">
        <f t="shared" si="126"/>
        <v>0</v>
      </c>
      <c r="AG80" s="58">
        <f t="shared" si="144"/>
        <v>0</v>
      </c>
      <c r="AH80" s="58">
        <f t="shared" si="135"/>
        <v>0</v>
      </c>
      <c r="AI80" s="59">
        <f t="shared" si="127"/>
        <v>0</v>
      </c>
      <c r="AJ80" s="51"/>
      <c r="AK80" s="51"/>
      <c r="AM80" s="58"/>
      <c r="AN80" s="58"/>
      <c r="AO80" s="63"/>
      <c r="AP80" s="58">
        <f t="shared" si="145"/>
        <v>0</v>
      </c>
      <c r="AQ80" s="58">
        <f t="shared" si="136"/>
        <v>0</v>
      </c>
      <c r="AR80" s="58">
        <f t="shared" si="137"/>
        <v>0</v>
      </c>
      <c r="AS80" s="59">
        <f t="shared" si="128"/>
        <v>0</v>
      </c>
      <c r="AU80" s="84"/>
      <c r="AV80" s="84"/>
      <c r="AW80" s="84"/>
      <c r="AX80" s="84"/>
      <c r="AY80" s="77"/>
      <c r="AZ80" s="58">
        <f t="shared" si="138"/>
        <v>0</v>
      </c>
      <c r="BA80" s="58">
        <f t="shared" si="139"/>
        <v>0</v>
      </c>
      <c r="BB80" s="58">
        <f t="shared" si="146"/>
        <v>0</v>
      </c>
      <c r="BC80" s="59">
        <f t="shared" si="129"/>
        <v>0</v>
      </c>
      <c r="BD80" s="84"/>
      <c r="BE80" s="77"/>
      <c r="BF80" s="96"/>
      <c r="BG80" s="84"/>
      <c r="BH80" s="77"/>
      <c r="BJ80" s="58">
        <f t="shared" si="140"/>
        <v>0</v>
      </c>
      <c r="BK80" s="58">
        <f t="shared" si="147"/>
        <v>0</v>
      </c>
      <c r="BL80" s="73">
        <f t="shared" si="105"/>
        <v>0</v>
      </c>
      <c r="BM80" s="59">
        <f t="shared" si="130"/>
        <v>0</v>
      </c>
      <c r="BN80" s="84"/>
      <c r="BO80" s="77"/>
      <c r="BP80" s="96"/>
      <c r="BQ80" s="84"/>
      <c r="BR80" s="84"/>
      <c r="BS80" s="77"/>
      <c r="BT80" s="58">
        <f t="shared" si="148"/>
        <v>0</v>
      </c>
      <c r="BU80" s="58">
        <f t="shared" si="106"/>
        <v>0</v>
      </c>
      <c r="BV80" s="73">
        <f t="shared" si="110"/>
        <v>0</v>
      </c>
      <c r="BW80" s="59">
        <f t="shared" si="131"/>
        <v>0</v>
      </c>
      <c r="BX80" s="77"/>
      <c r="BY80" s="125"/>
      <c r="BZ80" s="75"/>
      <c r="CA80" s="84"/>
      <c r="CB80" s="77"/>
      <c r="CD80" s="58">
        <f t="shared" si="107"/>
        <v>0</v>
      </c>
      <c r="CE80" s="58">
        <f t="shared" si="111"/>
        <v>0</v>
      </c>
      <c r="CF80" s="58">
        <f t="shared" si="108"/>
        <v>0</v>
      </c>
      <c r="CG80" s="59">
        <f t="shared" si="132"/>
        <v>0</v>
      </c>
      <c r="CH80" s="125"/>
      <c r="CI80" s="75"/>
      <c r="CJ80" s="75"/>
      <c r="CK80" s="77"/>
      <c r="CN80" s="58">
        <f t="shared" si="112"/>
        <v>0</v>
      </c>
      <c r="CO80" s="58">
        <f t="shared" si="109"/>
        <v>0</v>
      </c>
      <c r="CP80" s="58">
        <f t="shared" si="150"/>
        <v>0</v>
      </c>
      <c r="CQ80" s="59">
        <f t="shared" si="113"/>
        <v>0</v>
      </c>
      <c r="CR80" s="125"/>
      <c r="CS80" s="75"/>
      <c r="CT80" s="75"/>
      <c r="CX80" s="58">
        <f t="shared" ref="CX80:CX88" si="154">CR80/CR$2*CR$5*CX$5</f>
        <v>0</v>
      </c>
      <c r="CY80" s="58">
        <f t="shared" si="151"/>
        <v>0</v>
      </c>
      <c r="CZ80" s="58">
        <f t="shared" si="152"/>
        <v>0</v>
      </c>
      <c r="DA80" s="59">
        <f t="shared" si="133"/>
        <v>0</v>
      </c>
      <c r="DB80" s="125"/>
      <c r="DC80" s="75"/>
      <c r="DD80" s="75"/>
      <c r="DH80" s="58">
        <f t="shared" si="141"/>
        <v>0</v>
      </c>
      <c r="DI80" s="58">
        <f t="shared" si="142"/>
        <v>0</v>
      </c>
      <c r="DJ80" s="58">
        <f t="shared" si="149"/>
        <v>0</v>
      </c>
      <c r="DK80" s="59">
        <f t="shared" si="134"/>
        <v>0</v>
      </c>
      <c r="DM80" s="146" t="s">
        <v>74</v>
      </c>
      <c r="DN80" s="103" t="s">
        <v>110</v>
      </c>
      <c r="DO80" s="104">
        <v>2022</v>
      </c>
      <c r="DP80" s="112">
        <f t="shared" si="153"/>
        <v>406.41428571428571</v>
      </c>
      <c r="DQ80" s="105">
        <v>919</v>
      </c>
      <c r="DR80" s="105">
        <f t="shared" si="104"/>
        <v>7.7218714285714283</v>
      </c>
      <c r="DS80" s="106">
        <v>2024</v>
      </c>
    </row>
    <row r="81" spans="1:123" ht="12.9" customHeight="1" x14ac:dyDescent="0.25">
      <c r="A81" s="51">
        <v>74</v>
      </c>
      <c r="B81" s="51"/>
      <c r="C81" s="51"/>
      <c r="D81" s="51"/>
      <c r="E81" s="51"/>
      <c r="F81" s="51"/>
      <c r="G81" s="51"/>
      <c r="H81" s="51"/>
      <c r="I81" s="51">
        <f t="shared" si="114"/>
        <v>0</v>
      </c>
      <c r="J81" s="51">
        <f t="shared" si="115"/>
        <v>0</v>
      </c>
      <c r="K81" s="51">
        <f t="shared" si="116"/>
        <v>0</v>
      </c>
      <c r="L81" s="51">
        <f t="shared" si="117"/>
        <v>0</v>
      </c>
      <c r="M81" s="51">
        <f t="shared" si="118"/>
        <v>0</v>
      </c>
      <c r="N81" s="51">
        <f t="shared" si="119"/>
        <v>0</v>
      </c>
      <c r="O81" s="58"/>
      <c r="P81" s="58"/>
      <c r="Q81" s="58"/>
      <c r="R81" s="58">
        <f t="shared" si="120"/>
        <v>0</v>
      </c>
      <c r="S81" s="58">
        <f t="shared" si="121"/>
        <v>0</v>
      </c>
      <c r="T81" s="58">
        <f t="shared" si="143"/>
        <v>0</v>
      </c>
      <c r="U81" s="59">
        <f t="shared" si="122"/>
        <v>0</v>
      </c>
      <c r="V81" s="129"/>
      <c r="W81" s="51"/>
      <c r="X81" s="51"/>
      <c r="Y81" s="51"/>
      <c r="Z81" s="51">
        <f t="shared" si="123"/>
        <v>0</v>
      </c>
      <c r="AA81" s="51">
        <f t="shared" si="124"/>
        <v>0</v>
      </c>
      <c r="AB81" s="51">
        <f t="shared" si="125"/>
        <v>0</v>
      </c>
      <c r="AC81" s="58"/>
      <c r="AD81" s="58"/>
      <c r="AE81" s="58"/>
      <c r="AF81" s="58">
        <f t="shared" si="126"/>
        <v>0</v>
      </c>
      <c r="AG81" s="58">
        <f t="shared" si="144"/>
        <v>0</v>
      </c>
      <c r="AH81" s="58">
        <f t="shared" si="135"/>
        <v>0</v>
      </c>
      <c r="AI81" s="59">
        <f t="shared" si="127"/>
        <v>0</v>
      </c>
      <c r="AJ81" s="51"/>
      <c r="AK81" s="51"/>
      <c r="AM81" s="58"/>
      <c r="AN81" s="58"/>
      <c r="AO81" s="63"/>
      <c r="AP81" s="58">
        <f t="shared" si="145"/>
        <v>0</v>
      </c>
      <c r="AQ81" s="58">
        <f t="shared" si="136"/>
        <v>0</v>
      </c>
      <c r="AR81" s="58">
        <f t="shared" si="137"/>
        <v>0</v>
      </c>
      <c r="AS81" s="59">
        <f t="shared" si="128"/>
        <v>0</v>
      </c>
      <c r="AU81" s="84"/>
      <c r="AV81" s="84"/>
      <c r="AW81" s="84"/>
      <c r="AX81" s="84"/>
      <c r="AY81" s="77"/>
      <c r="AZ81" s="58">
        <f t="shared" si="138"/>
        <v>0</v>
      </c>
      <c r="BA81" s="58">
        <f t="shared" si="139"/>
        <v>0</v>
      </c>
      <c r="BB81" s="58">
        <f t="shared" si="146"/>
        <v>0</v>
      </c>
      <c r="BC81" s="59">
        <f t="shared" si="129"/>
        <v>0</v>
      </c>
      <c r="BD81" s="84"/>
      <c r="BE81" s="77"/>
      <c r="BF81" s="96"/>
      <c r="BG81" s="84"/>
      <c r="BH81" s="77"/>
      <c r="BJ81" s="58">
        <f t="shared" si="140"/>
        <v>0</v>
      </c>
      <c r="BK81" s="58">
        <f t="shared" si="147"/>
        <v>0</v>
      </c>
      <c r="BL81" s="73">
        <f t="shared" si="105"/>
        <v>0</v>
      </c>
      <c r="BM81" s="59">
        <f t="shared" si="130"/>
        <v>0</v>
      </c>
      <c r="BN81" s="84"/>
      <c r="BO81" s="77"/>
      <c r="BP81" s="96"/>
      <c r="BQ81" s="84"/>
      <c r="BR81" s="84"/>
      <c r="BS81" s="77"/>
      <c r="BT81" s="58">
        <f t="shared" si="148"/>
        <v>0</v>
      </c>
      <c r="BU81" s="58">
        <f t="shared" si="106"/>
        <v>0</v>
      </c>
      <c r="BV81" s="73">
        <f t="shared" si="110"/>
        <v>0</v>
      </c>
      <c r="BW81" s="59">
        <f t="shared" si="131"/>
        <v>0</v>
      </c>
      <c r="BX81" s="77"/>
      <c r="BY81" s="125"/>
      <c r="BZ81" s="75"/>
      <c r="CA81" s="84"/>
      <c r="CB81" s="77"/>
      <c r="CD81" s="58">
        <f t="shared" si="107"/>
        <v>0</v>
      </c>
      <c r="CE81" s="58">
        <f t="shared" si="111"/>
        <v>0</v>
      </c>
      <c r="CF81" s="58">
        <f t="shared" si="108"/>
        <v>0</v>
      </c>
      <c r="CG81" s="59">
        <f t="shared" si="132"/>
        <v>0</v>
      </c>
      <c r="CH81" s="125"/>
      <c r="CI81" s="75"/>
      <c r="CJ81" s="75"/>
      <c r="CK81" s="77"/>
      <c r="CN81" s="58">
        <f t="shared" si="112"/>
        <v>0</v>
      </c>
      <c r="CO81" s="58">
        <f t="shared" si="109"/>
        <v>0</v>
      </c>
      <c r="CP81" s="58">
        <f t="shared" si="150"/>
        <v>0</v>
      </c>
      <c r="CQ81" s="59">
        <f t="shared" si="113"/>
        <v>0</v>
      </c>
      <c r="CR81" s="125"/>
      <c r="CS81" s="75"/>
      <c r="CT81" s="75"/>
      <c r="CX81" s="58">
        <f t="shared" si="154"/>
        <v>0</v>
      </c>
      <c r="CY81" s="58">
        <f t="shared" si="151"/>
        <v>0</v>
      </c>
      <c r="CZ81" s="58">
        <f t="shared" si="152"/>
        <v>0</v>
      </c>
      <c r="DA81" s="59">
        <f t="shared" si="133"/>
        <v>0</v>
      </c>
      <c r="DB81" s="125"/>
      <c r="DC81" s="75"/>
      <c r="DD81" s="75"/>
      <c r="DH81" s="58">
        <f t="shared" si="141"/>
        <v>0</v>
      </c>
      <c r="DI81" s="58">
        <f t="shared" si="142"/>
        <v>0</v>
      </c>
      <c r="DJ81" s="58">
        <f t="shared" si="149"/>
        <v>0</v>
      </c>
      <c r="DK81" s="59">
        <f t="shared" si="134"/>
        <v>0</v>
      </c>
      <c r="DM81" s="146" t="s">
        <v>51</v>
      </c>
      <c r="DN81" s="103" t="s">
        <v>110</v>
      </c>
      <c r="DO81" s="104">
        <v>2022</v>
      </c>
      <c r="DP81" s="112">
        <f t="shared" si="153"/>
        <v>406.41428571428571</v>
      </c>
      <c r="DQ81" s="105">
        <v>928</v>
      </c>
      <c r="DR81" s="105">
        <f t="shared" si="104"/>
        <v>11.3796</v>
      </c>
      <c r="DS81" s="106">
        <v>2024</v>
      </c>
    </row>
    <row r="82" spans="1:123" ht="12.9" customHeight="1" x14ac:dyDescent="0.25">
      <c r="A82" s="51">
        <v>75</v>
      </c>
      <c r="B82" s="51"/>
      <c r="C82" s="51"/>
      <c r="D82" s="51"/>
      <c r="E82" s="51"/>
      <c r="F82" s="51"/>
      <c r="G82" s="51"/>
      <c r="H82" s="51"/>
      <c r="I82" s="51">
        <f t="shared" si="114"/>
        <v>0</v>
      </c>
      <c r="J82" s="51">
        <f t="shared" si="115"/>
        <v>0</v>
      </c>
      <c r="K82" s="51">
        <f t="shared" si="116"/>
        <v>0</v>
      </c>
      <c r="L82" s="51">
        <f t="shared" si="117"/>
        <v>0</v>
      </c>
      <c r="M82" s="51">
        <f t="shared" si="118"/>
        <v>0</v>
      </c>
      <c r="N82" s="51">
        <f t="shared" si="119"/>
        <v>0</v>
      </c>
      <c r="O82" s="58"/>
      <c r="P82" s="58"/>
      <c r="Q82" s="58"/>
      <c r="R82" s="58">
        <f t="shared" si="120"/>
        <v>0</v>
      </c>
      <c r="S82" s="58">
        <f t="shared" si="121"/>
        <v>0</v>
      </c>
      <c r="T82" s="58">
        <f t="shared" si="143"/>
        <v>0</v>
      </c>
      <c r="U82" s="59">
        <f t="shared" si="122"/>
        <v>0</v>
      </c>
      <c r="V82" s="129"/>
      <c r="W82" s="51"/>
      <c r="X82" s="51"/>
      <c r="Y82" s="51"/>
      <c r="Z82" s="51">
        <f t="shared" si="123"/>
        <v>0</v>
      </c>
      <c r="AA82" s="51">
        <f t="shared" si="124"/>
        <v>0</v>
      </c>
      <c r="AB82" s="51">
        <f t="shared" si="125"/>
        <v>0</v>
      </c>
      <c r="AC82" s="58"/>
      <c r="AD82" s="58"/>
      <c r="AE82" s="58"/>
      <c r="AF82" s="58">
        <f t="shared" si="126"/>
        <v>0</v>
      </c>
      <c r="AG82" s="58">
        <f t="shared" si="144"/>
        <v>0</v>
      </c>
      <c r="AH82" s="58">
        <f t="shared" si="135"/>
        <v>0</v>
      </c>
      <c r="AI82" s="59">
        <f t="shared" si="127"/>
        <v>0</v>
      </c>
      <c r="AJ82" s="51"/>
      <c r="AK82" s="51"/>
      <c r="AM82" s="58"/>
      <c r="AN82" s="58"/>
      <c r="AO82" s="63"/>
      <c r="AP82" s="58">
        <f t="shared" si="145"/>
        <v>0</v>
      </c>
      <c r="AQ82" s="58">
        <f t="shared" si="136"/>
        <v>0</v>
      </c>
      <c r="AR82" s="58">
        <f t="shared" si="137"/>
        <v>0</v>
      </c>
      <c r="AS82" s="59">
        <f t="shared" si="128"/>
        <v>0</v>
      </c>
      <c r="AU82" s="84"/>
      <c r="AV82" s="84"/>
      <c r="AW82" s="84"/>
      <c r="AX82" s="84"/>
      <c r="AY82" s="77"/>
      <c r="AZ82" s="58">
        <f t="shared" si="138"/>
        <v>0</v>
      </c>
      <c r="BA82" s="58">
        <f t="shared" si="139"/>
        <v>0</v>
      </c>
      <c r="BB82" s="58">
        <f t="shared" si="146"/>
        <v>0</v>
      </c>
      <c r="BC82" s="59">
        <f t="shared" si="129"/>
        <v>0</v>
      </c>
      <c r="BD82" s="84"/>
      <c r="BE82" s="77"/>
      <c r="BF82" s="96"/>
      <c r="BG82" s="84"/>
      <c r="BH82" s="77"/>
      <c r="BJ82" s="58">
        <f t="shared" si="140"/>
        <v>0</v>
      </c>
      <c r="BK82" s="58">
        <f t="shared" si="147"/>
        <v>0</v>
      </c>
      <c r="BL82" s="73">
        <f t="shared" si="105"/>
        <v>0</v>
      </c>
      <c r="BM82" s="59">
        <f t="shared" si="130"/>
        <v>0</v>
      </c>
      <c r="BN82" s="84"/>
      <c r="BO82" s="77"/>
      <c r="BP82" s="96"/>
      <c r="BQ82" s="84"/>
      <c r="BR82" s="84"/>
      <c r="BS82" s="77"/>
      <c r="BT82" s="58">
        <f t="shared" si="148"/>
        <v>0</v>
      </c>
      <c r="BU82" s="58">
        <f t="shared" si="106"/>
        <v>0</v>
      </c>
      <c r="BV82" s="73">
        <f t="shared" si="110"/>
        <v>0</v>
      </c>
      <c r="BW82" s="59">
        <f t="shared" si="131"/>
        <v>0</v>
      </c>
      <c r="BX82" s="77"/>
      <c r="BY82" s="125"/>
      <c r="BZ82" s="75"/>
      <c r="CA82" s="84"/>
      <c r="CB82" s="77"/>
      <c r="CD82" s="58">
        <f t="shared" si="107"/>
        <v>0</v>
      </c>
      <c r="CE82" s="58">
        <f t="shared" si="111"/>
        <v>0</v>
      </c>
      <c r="CF82" s="58">
        <f t="shared" si="108"/>
        <v>0</v>
      </c>
      <c r="CG82" s="59">
        <f t="shared" si="132"/>
        <v>0</v>
      </c>
      <c r="CH82" s="125"/>
      <c r="CI82" s="75"/>
      <c r="CJ82" s="75"/>
      <c r="CK82" s="77"/>
      <c r="CN82" s="58">
        <f t="shared" si="112"/>
        <v>0</v>
      </c>
      <c r="CO82" s="58">
        <f t="shared" si="109"/>
        <v>0</v>
      </c>
      <c r="CP82" s="58">
        <f t="shared" si="150"/>
        <v>0</v>
      </c>
      <c r="CQ82" s="59">
        <f t="shared" si="113"/>
        <v>0</v>
      </c>
      <c r="CR82" s="125"/>
      <c r="CS82" s="75"/>
      <c r="CT82" s="75"/>
      <c r="CX82" s="58">
        <f t="shared" si="154"/>
        <v>0</v>
      </c>
      <c r="CY82" s="58">
        <f t="shared" si="151"/>
        <v>0</v>
      </c>
      <c r="CZ82" s="58">
        <f t="shared" si="152"/>
        <v>0</v>
      </c>
      <c r="DA82" s="59">
        <f t="shared" si="133"/>
        <v>0</v>
      </c>
      <c r="DB82" s="125"/>
      <c r="DC82" s="75"/>
      <c r="DD82" s="75"/>
      <c r="DH82" s="58">
        <f t="shared" si="141"/>
        <v>0</v>
      </c>
      <c r="DI82" s="58">
        <f t="shared" si="142"/>
        <v>0</v>
      </c>
      <c r="DJ82" s="58">
        <f t="shared" si="149"/>
        <v>0</v>
      </c>
      <c r="DK82" s="59">
        <f t="shared" si="134"/>
        <v>0</v>
      </c>
      <c r="DM82" s="119" t="s">
        <v>65</v>
      </c>
      <c r="DN82" s="135" t="s">
        <v>92</v>
      </c>
      <c r="DO82" s="134">
        <v>2022</v>
      </c>
      <c r="DP82" s="112">
        <f t="shared" si="153"/>
        <v>406.41428571428571</v>
      </c>
      <c r="DQ82" s="105">
        <v>960</v>
      </c>
      <c r="DR82" s="105">
        <f t="shared" si="104"/>
        <v>24.384857142857143</v>
      </c>
      <c r="DS82" s="106">
        <v>2024</v>
      </c>
    </row>
    <row r="83" spans="1:123" ht="12.9" customHeight="1" x14ac:dyDescent="0.25">
      <c r="A83" s="51">
        <v>76</v>
      </c>
      <c r="B83" s="51"/>
      <c r="C83" s="51"/>
      <c r="D83" s="51"/>
      <c r="E83" s="51"/>
      <c r="F83" s="51"/>
      <c r="G83" s="51"/>
      <c r="H83" s="51"/>
      <c r="I83" s="51">
        <f t="shared" si="114"/>
        <v>0</v>
      </c>
      <c r="J83" s="51">
        <f t="shared" si="115"/>
        <v>0</v>
      </c>
      <c r="K83" s="51">
        <f t="shared" si="116"/>
        <v>0</v>
      </c>
      <c r="L83" s="51">
        <f t="shared" si="117"/>
        <v>0</v>
      </c>
      <c r="M83" s="51">
        <f t="shared" si="118"/>
        <v>0</v>
      </c>
      <c r="N83" s="51">
        <f t="shared" si="119"/>
        <v>0</v>
      </c>
      <c r="O83" s="58"/>
      <c r="P83" s="58"/>
      <c r="Q83" s="58"/>
      <c r="R83" s="58">
        <f t="shared" si="120"/>
        <v>0</v>
      </c>
      <c r="S83" s="58">
        <f t="shared" si="121"/>
        <v>0</v>
      </c>
      <c r="T83" s="58">
        <f t="shared" si="143"/>
        <v>0</v>
      </c>
      <c r="U83" s="59">
        <f t="shared" si="122"/>
        <v>0</v>
      </c>
      <c r="V83" s="129"/>
      <c r="W83" s="51"/>
      <c r="X83" s="51"/>
      <c r="Y83" s="51"/>
      <c r="Z83" s="51">
        <f t="shared" si="123"/>
        <v>0</v>
      </c>
      <c r="AA83" s="51">
        <f t="shared" si="124"/>
        <v>0</v>
      </c>
      <c r="AB83" s="51">
        <f t="shared" si="125"/>
        <v>0</v>
      </c>
      <c r="AC83" s="58"/>
      <c r="AD83" s="58"/>
      <c r="AE83" s="58"/>
      <c r="AF83" s="58">
        <f t="shared" si="126"/>
        <v>0</v>
      </c>
      <c r="AG83" s="58">
        <f t="shared" si="144"/>
        <v>0</v>
      </c>
      <c r="AH83" s="58">
        <f t="shared" si="135"/>
        <v>0</v>
      </c>
      <c r="AI83" s="59">
        <f t="shared" si="127"/>
        <v>0</v>
      </c>
      <c r="AJ83" s="51"/>
      <c r="AK83" s="51"/>
      <c r="AM83" s="58"/>
      <c r="AN83" s="58"/>
      <c r="AO83" s="63"/>
      <c r="AP83" s="58">
        <f t="shared" si="145"/>
        <v>0</v>
      </c>
      <c r="AQ83" s="58">
        <f t="shared" si="136"/>
        <v>0</v>
      </c>
      <c r="AR83" s="58">
        <f t="shared" si="137"/>
        <v>0</v>
      </c>
      <c r="AS83" s="59">
        <f t="shared" si="128"/>
        <v>0</v>
      </c>
      <c r="AU83" s="84"/>
      <c r="AV83" s="84"/>
      <c r="AW83" s="84"/>
      <c r="AX83" s="84"/>
      <c r="AY83" s="77"/>
      <c r="AZ83" s="58">
        <f t="shared" si="138"/>
        <v>0</v>
      </c>
      <c r="BA83" s="58">
        <f t="shared" si="139"/>
        <v>0</v>
      </c>
      <c r="BB83" s="58">
        <f t="shared" si="146"/>
        <v>0</v>
      </c>
      <c r="BC83" s="59">
        <f t="shared" si="129"/>
        <v>0</v>
      </c>
      <c r="BD83" s="84"/>
      <c r="BE83" s="77"/>
      <c r="BF83" s="96"/>
      <c r="BG83" s="84"/>
      <c r="BH83" s="77"/>
      <c r="BJ83" s="58">
        <f t="shared" si="140"/>
        <v>0</v>
      </c>
      <c r="BK83" s="58">
        <f t="shared" si="147"/>
        <v>0</v>
      </c>
      <c r="BL83" s="73">
        <f t="shared" si="105"/>
        <v>0</v>
      </c>
      <c r="BM83" s="59">
        <f t="shared" si="130"/>
        <v>0</v>
      </c>
      <c r="BN83" s="84"/>
      <c r="BO83" s="77"/>
      <c r="BP83" s="96"/>
      <c r="BQ83" s="84"/>
      <c r="BR83" s="84"/>
      <c r="BS83" s="77"/>
      <c r="BT83" s="58">
        <f t="shared" si="148"/>
        <v>0</v>
      </c>
      <c r="BU83" s="58">
        <f t="shared" si="106"/>
        <v>0</v>
      </c>
      <c r="BV83" s="73">
        <f t="shared" si="110"/>
        <v>0</v>
      </c>
      <c r="BW83" s="59">
        <f t="shared" si="131"/>
        <v>0</v>
      </c>
      <c r="BX83" s="77"/>
      <c r="BY83" s="125"/>
      <c r="BZ83" s="75"/>
      <c r="CA83" s="84"/>
      <c r="CB83" s="77"/>
      <c r="CD83" s="58">
        <f t="shared" si="107"/>
        <v>0</v>
      </c>
      <c r="CE83" s="58">
        <f t="shared" si="111"/>
        <v>0</v>
      </c>
      <c r="CF83" s="58">
        <f t="shared" si="108"/>
        <v>0</v>
      </c>
      <c r="CG83" s="59">
        <f t="shared" si="132"/>
        <v>0</v>
      </c>
      <c r="CH83" s="125"/>
      <c r="CI83" s="75"/>
      <c r="CJ83" s="75"/>
      <c r="CK83" s="77"/>
      <c r="CN83" s="58">
        <f t="shared" si="112"/>
        <v>0</v>
      </c>
      <c r="CO83" s="58">
        <f t="shared" si="109"/>
        <v>0</v>
      </c>
      <c r="CP83" s="58">
        <f t="shared" si="150"/>
        <v>0</v>
      </c>
      <c r="CQ83" s="59">
        <f t="shared" si="113"/>
        <v>0</v>
      </c>
      <c r="CR83" s="125"/>
      <c r="CS83" s="75"/>
      <c r="CT83" s="75"/>
      <c r="CX83" s="58">
        <f t="shared" si="154"/>
        <v>0</v>
      </c>
      <c r="CY83" s="58">
        <f t="shared" si="151"/>
        <v>0</v>
      </c>
      <c r="CZ83" s="58">
        <f t="shared" si="152"/>
        <v>0</v>
      </c>
      <c r="DA83" s="59">
        <f t="shared" si="133"/>
        <v>0</v>
      </c>
      <c r="DB83" s="125"/>
      <c r="DC83" s="75"/>
      <c r="DD83" s="75"/>
      <c r="DH83" s="58">
        <f t="shared" si="141"/>
        <v>0</v>
      </c>
      <c r="DI83" s="58">
        <f t="shared" si="142"/>
        <v>0</v>
      </c>
      <c r="DJ83" s="58">
        <f t="shared" si="149"/>
        <v>0</v>
      </c>
      <c r="DK83" s="59">
        <f t="shared" si="134"/>
        <v>0</v>
      </c>
      <c r="DM83" s="102" t="s">
        <v>32</v>
      </c>
      <c r="DN83" s="103" t="s">
        <v>105</v>
      </c>
      <c r="DO83" s="134">
        <v>2022</v>
      </c>
      <c r="DP83" s="112">
        <f>$CY$5</f>
        <v>406.41428571428571</v>
      </c>
      <c r="DQ83" s="1">
        <v>956.38</v>
      </c>
      <c r="DR83" s="105">
        <f t="shared" si="104"/>
        <v>22.913637428571427</v>
      </c>
      <c r="DS83" s="106">
        <v>2024</v>
      </c>
    </row>
    <row r="84" spans="1:123" ht="12.9" customHeight="1" x14ac:dyDescent="0.25">
      <c r="A84" s="51">
        <v>77</v>
      </c>
      <c r="B84" s="51"/>
      <c r="C84" s="51"/>
      <c r="D84" s="51"/>
      <c r="E84" s="51"/>
      <c r="F84" s="51"/>
      <c r="G84" s="51"/>
      <c r="H84" s="51"/>
      <c r="I84" s="51">
        <f t="shared" si="114"/>
        <v>0</v>
      </c>
      <c r="J84" s="51">
        <f t="shared" si="115"/>
        <v>0</v>
      </c>
      <c r="K84" s="51">
        <f t="shared" si="116"/>
        <v>0</v>
      </c>
      <c r="L84" s="51">
        <f t="shared" si="117"/>
        <v>0</v>
      </c>
      <c r="M84" s="51">
        <f t="shared" si="118"/>
        <v>0</v>
      </c>
      <c r="N84" s="51">
        <f t="shared" si="119"/>
        <v>0</v>
      </c>
      <c r="O84" s="58"/>
      <c r="P84" s="58"/>
      <c r="Q84" s="58"/>
      <c r="R84" s="58">
        <f t="shared" si="120"/>
        <v>0</v>
      </c>
      <c r="S84" s="58">
        <f t="shared" si="121"/>
        <v>0</v>
      </c>
      <c r="T84" s="58">
        <f t="shared" si="143"/>
        <v>0</v>
      </c>
      <c r="U84" s="59">
        <f t="shared" si="122"/>
        <v>0</v>
      </c>
      <c r="V84" s="129"/>
      <c r="W84" s="51"/>
      <c r="X84" s="51"/>
      <c r="Y84" s="51"/>
      <c r="Z84" s="51">
        <f t="shared" si="123"/>
        <v>0</v>
      </c>
      <c r="AA84" s="51">
        <f t="shared" si="124"/>
        <v>0</v>
      </c>
      <c r="AB84" s="51">
        <f t="shared" si="125"/>
        <v>0</v>
      </c>
      <c r="AC84" s="58"/>
      <c r="AD84" s="58"/>
      <c r="AE84" s="58"/>
      <c r="AF84" s="58">
        <f t="shared" si="126"/>
        <v>0</v>
      </c>
      <c r="AG84" s="58">
        <f t="shared" si="144"/>
        <v>0</v>
      </c>
      <c r="AH84" s="58">
        <f t="shared" si="135"/>
        <v>0</v>
      </c>
      <c r="AI84" s="59">
        <f t="shared" si="127"/>
        <v>0</v>
      </c>
      <c r="AJ84" s="51"/>
      <c r="AK84" s="51"/>
      <c r="AM84" s="58"/>
      <c r="AN84" s="58"/>
      <c r="AO84" s="63"/>
      <c r="AP84" s="58">
        <f t="shared" si="145"/>
        <v>0</v>
      </c>
      <c r="AQ84" s="58">
        <f t="shared" si="136"/>
        <v>0</v>
      </c>
      <c r="AR84" s="58">
        <f t="shared" si="137"/>
        <v>0</v>
      </c>
      <c r="AS84" s="59">
        <f t="shared" si="128"/>
        <v>0</v>
      </c>
      <c r="AU84" s="84"/>
      <c r="AV84" s="84"/>
      <c r="AW84" s="84"/>
      <c r="AX84" s="84"/>
      <c r="AY84" s="77"/>
      <c r="AZ84" s="58">
        <f t="shared" si="138"/>
        <v>0</v>
      </c>
      <c r="BA84" s="58">
        <f t="shared" si="139"/>
        <v>0</v>
      </c>
      <c r="BB84" s="58">
        <f t="shared" si="146"/>
        <v>0</v>
      </c>
      <c r="BC84" s="59">
        <f t="shared" si="129"/>
        <v>0</v>
      </c>
      <c r="BD84" s="84"/>
      <c r="BE84" s="77"/>
      <c r="BF84" s="96"/>
      <c r="BG84" s="84"/>
      <c r="BH84" s="77"/>
      <c r="BJ84" s="58">
        <f t="shared" si="140"/>
        <v>0</v>
      </c>
      <c r="BK84" s="58">
        <f t="shared" si="147"/>
        <v>0</v>
      </c>
      <c r="BL84" s="73">
        <f t="shared" si="105"/>
        <v>0</v>
      </c>
      <c r="BM84" s="59">
        <f t="shared" si="130"/>
        <v>0</v>
      </c>
      <c r="BN84" s="84"/>
      <c r="BO84" s="77"/>
      <c r="BP84" s="96"/>
      <c r="BQ84" s="84"/>
      <c r="BR84" s="84"/>
      <c r="BS84" s="77"/>
      <c r="BT84" s="58">
        <f t="shared" si="148"/>
        <v>0</v>
      </c>
      <c r="BU84" s="58">
        <f t="shared" si="106"/>
        <v>0</v>
      </c>
      <c r="BV84" s="73">
        <f t="shared" si="110"/>
        <v>0</v>
      </c>
      <c r="BW84" s="59">
        <f t="shared" si="131"/>
        <v>0</v>
      </c>
      <c r="BX84" s="77"/>
      <c r="BY84" s="125"/>
      <c r="BZ84" s="75"/>
      <c r="CA84" s="84"/>
      <c r="CB84" s="77"/>
      <c r="CD84" s="58">
        <f t="shared" si="107"/>
        <v>0</v>
      </c>
      <c r="CE84" s="58">
        <f t="shared" si="111"/>
        <v>0</v>
      </c>
      <c r="CF84" s="58">
        <f t="shared" si="108"/>
        <v>0</v>
      </c>
      <c r="CG84" s="59">
        <f t="shared" si="132"/>
        <v>0</v>
      </c>
      <c r="CH84" s="125"/>
      <c r="CI84" s="75"/>
      <c r="CJ84" s="75"/>
      <c r="CK84" s="77"/>
      <c r="CN84" s="58">
        <f t="shared" si="112"/>
        <v>0</v>
      </c>
      <c r="CO84" s="58">
        <f t="shared" si="109"/>
        <v>0</v>
      </c>
      <c r="CP84" s="58">
        <f t="shared" si="150"/>
        <v>0</v>
      </c>
      <c r="CQ84" s="59">
        <f t="shared" si="113"/>
        <v>0</v>
      </c>
      <c r="CR84" s="125"/>
      <c r="CS84" s="75"/>
      <c r="CT84" s="75"/>
      <c r="CX84" s="58">
        <f t="shared" si="154"/>
        <v>0</v>
      </c>
      <c r="CY84" s="58">
        <f t="shared" si="151"/>
        <v>0</v>
      </c>
      <c r="CZ84" s="58">
        <f t="shared" si="152"/>
        <v>0</v>
      </c>
      <c r="DA84" s="59">
        <f t="shared" si="133"/>
        <v>0</v>
      </c>
      <c r="DB84" s="125"/>
      <c r="DC84" s="75"/>
      <c r="DD84" s="75"/>
      <c r="DH84" s="58">
        <f t="shared" si="141"/>
        <v>0</v>
      </c>
      <c r="DI84" s="58">
        <f t="shared" si="142"/>
        <v>0</v>
      </c>
      <c r="DJ84" s="58">
        <f t="shared" si="149"/>
        <v>0</v>
      </c>
      <c r="DK84" s="59">
        <f t="shared" si="134"/>
        <v>0</v>
      </c>
      <c r="DM84" s="102" t="s">
        <v>135</v>
      </c>
      <c r="DN84" s="103" t="s">
        <v>105</v>
      </c>
      <c r="DO84" s="134">
        <v>2022</v>
      </c>
      <c r="DP84" s="112">
        <f t="shared" si="153"/>
        <v>406.41428571428571</v>
      </c>
      <c r="DQ84" s="135">
        <v>952.44</v>
      </c>
      <c r="DR84" s="105">
        <f t="shared" si="104"/>
        <v>21.312365142857164</v>
      </c>
      <c r="DS84" s="106">
        <v>2024</v>
      </c>
    </row>
    <row r="85" spans="1:123" ht="12.9" customHeight="1" x14ac:dyDescent="0.25">
      <c r="A85" s="51">
        <v>78</v>
      </c>
      <c r="B85" s="51"/>
      <c r="C85" s="51"/>
      <c r="D85" s="51"/>
      <c r="E85" s="51"/>
      <c r="F85" s="51"/>
      <c r="G85" s="51"/>
      <c r="H85" s="51"/>
      <c r="I85" s="51">
        <f t="shared" si="114"/>
        <v>0</v>
      </c>
      <c r="J85" s="51">
        <f t="shared" si="115"/>
        <v>0</v>
      </c>
      <c r="K85" s="51">
        <f t="shared" si="116"/>
        <v>0</v>
      </c>
      <c r="L85" s="51">
        <f t="shared" si="117"/>
        <v>0</v>
      </c>
      <c r="M85" s="51">
        <f t="shared" si="118"/>
        <v>0</v>
      </c>
      <c r="N85" s="51">
        <f t="shared" si="119"/>
        <v>0</v>
      </c>
      <c r="O85" s="58"/>
      <c r="P85" s="58"/>
      <c r="Q85" s="58"/>
      <c r="R85" s="58">
        <f t="shared" si="120"/>
        <v>0</v>
      </c>
      <c r="S85" s="58">
        <f t="shared" si="121"/>
        <v>0</v>
      </c>
      <c r="T85" s="58">
        <f t="shared" si="143"/>
        <v>0</v>
      </c>
      <c r="U85" s="59">
        <f t="shared" si="122"/>
        <v>0</v>
      </c>
      <c r="V85" s="129"/>
      <c r="W85" s="51"/>
      <c r="X85" s="51"/>
      <c r="Y85" s="51"/>
      <c r="Z85" s="51">
        <f t="shared" si="123"/>
        <v>0</v>
      </c>
      <c r="AA85" s="51">
        <f t="shared" si="124"/>
        <v>0</v>
      </c>
      <c r="AB85" s="51">
        <f t="shared" si="125"/>
        <v>0</v>
      </c>
      <c r="AC85" s="58"/>
      <c r="AD85" s="58"/>
      <c r="AE85" s="58"/>
      <c r="AF85" s="58">
        <f t="shared" si="126"/>
        <v>0</v>
      </c>
      <c r="AG85" s="58">
        <f t="shared" si="144"/>
        <v>0</v>
      </c>
      <c r="AH85" s="58">
        <f t="shared" si="135"/>
        <v>0</v>
      </c>
      <c r="AI85" s="59">
        <f t="shared" si="127"/>
        <v>0</v>
      </c>
      <c r="AJ85" s="51"/>
      <c r="AK85" s="51"/>
      <c r="AM85" s="58"/>
      <c r="AN85" s="58"/>
      <c r="AO85" s="63"/>
      <c r="AP85" s="58">
        <f t="shared" si="145"/>
        <v>0</v>
      </c>
      <c r="AQ85" s="58">
        <f t="shared" si="136"/>
        <v>0</v>
      </c>
      <c r="AR85" s="58">
        <f t="shared" si="137"/>
        <v>0</v>
      </c>
      <c r="AS85" s="59">
        <f t="shared" si="128"/>
        <v>0</v>
      </c>
      <c r="AU85" s="84"/>
      <c r="AV85" s="84"/>
      <c r="AW85" s="84"/>
      <c r="AX85" s="84"/>
      <c r="AY85" s="77"/>
      <c r="AZ85" s="58">
        <f t="shared" si="138"/>
        <v>0</v>
      </c>
      <c r="BA85" s="58">
        <f t="shared" si="139"/>
        <v>0</v>
      </c>
      <c r="BB85" s="58">
        <f t="shared" si="146"/>
        <v>0</v>
      </c>
      <c r="BC85" s="59">
        <f t="shared" si="129"/>
        <v>0</v>
      </c>
      <c r="BD85" s="84"/>
      <c r="BE85" s="77"/>
      <c r="BF85" s="96"/>
      <c r="BG85" s="84"/>
      <c r="BH85" s="77"/>
      <c r="BJ85" s="58">
        <f t="shared" si="140"/>
        <v>0</v>
      </c>
      <c r="BK85" s="58">
        <f t="shared" si="147"/>
        <v>0</v>
      </c>
      <c r="BL85" s="73">
        <f t="shared" si="105"/>
        <v>0</v>
      </c>
      <c r="BM85" s="59">
        <f t="shared" si="130"/>
        <v>0</v>
      </c>
      <c r="BN85" s="84"/>
      <c r="BO85" s="77"/>
      <c r="BP85" s="96"/>
      <c r="BQ85" s="84"/>
      <c r="BR85" s="84"/>
      <c r="BS85" s="77"/>
      <c r="BT85" s="58">
        <f t="shared" si="148"/>
        <v>0</v>
      </c>
      <c r="BU85" s="58">
        <f t="shared" si="106"/>
        <v>0</v>
      </c>
      <c r="BV85" s="73">
        <f t="shared" si="110"/>
        <v>0</v>
      </c>
      <c r="BW85" s="59">
        <f t="shared" si="131"/>
        <v>0</v>
      </c>
      <c r="BX85" s="77"/>
      <c r="BY85" s="125"/>
      <c r="BZ85" s="75"/>
      <c r="CA85" s="84"/>
      <c r="CB85" s="77"/>
      <c r="CD85" s="58">
        <f t="shared" si="107"/>
        <v>0</v>
      </c>
      <c r="CE85" s="58">
        <f t="shared" si="111"/>
        <v>0</v>
      </c>
      <c r="CF85" s="58">
        <f t="shared" si="108"/>
        <v>0</v>
      </c>
      <c r="CG85" s="59">
        <f t="shared" si="132"/>
        <v>0</v>
      </c>
      <c r="CH85" s="125"/>
      <c r="CI85" s="75"/>
      <c r="CJ85" s="75"/>
      <c r="CK85" s="77"/>
      <c r="CN85" s="58">
        <f t="shared" si="112"/>
        <v>0</v>
      </c>
      <c r="CO85" s="58">
        <f t="shared" si="109"/>
        <v>0</v>
      </c>
      <c r="CP85" s="58">
        <f t="shared" si="150"/>
        <v>0</v>
      </c>
      <c r="CQ85" s="59">
        <f t="shared" si="113"/>
        <v>0</v>
      </c>
      <c r="CR85" s="125"/>
      <c r="CS85" s="75"/>
      <c r="CT85" s="75"/>
      <c r="CX85" s="58">
        <f t="shared" si="154"/>
        <v>0</v>
      </c>
      <c r="CY85" s="58">
        <f t="shared" si="151"/>
        <v>0</v>
      </c>
      <c r="CZ85" s="58">
        <f t="shared" si="152"/>
        <v>0</v>
      </c>
      <c r="DA85" s="59">
        <f t="shared" si="133"/>
        <v>0</v>
      </c>
      <c r="DB85" s="125"/>
      <c r="DC85" s="75"/>
      <c r="DD85" s="75"/>
      <c r="DH85" s="58">
        <f t="shared" si="141"/>
        <v>0</v>
      </c>
      <c r="DI85" s="58">
        <f t="shared" si="142"/>
        <v>0</v>
      </c>
      <c r="DJ85" s="58">
        <f t="shared" si="149"/>
        <v>0</v>
      </c>
      <c r="DK85" s="59">
        <f t="shared" si="134"/>
        <v>0</v>
      </c>
      <c r="DM85" s="102" t="s">
        <v>30</v>
      </c>
      <c r="DN85" s="103" t="s">
        <v>105</v>
      </c>
      <c r="DO85" s="134">
        <v>2022</v>
      </c>
      <c r="DP85" s="112">
        <f t="shared" si="153"/>
        <v>406.41428571428571</v>
      </c>
      <c r="DQ85" s="135">
        <v>945.21</v>
      </c>
      <c r="DR85" s="105">
        <f t="shared" ref="DR85:DR104" si="155">(DQ85-900)/1000*DP85</f>
        <v>18.37398985714287</v>
      </c>
      <c r="DS85" s="106">
        <v>2024</v>
      </c>
    </row>
    <row r="86" spans="1:123" ht="12.9" customHeight="1" x14ac:dyDescent="0.25">
      <c r="A86" s="51">
        <v>79</v>
      </c>
      <c r="B86" s="51"/>
      <c r="C86" s="51"/>
      <c r="D86" s="51"/>
      <c r="E86" s="51"/>
      <c r="F86" s="51"/>
      <c r="G86" s="51"/>
      <c r="H86" s="51"/>
      <c r="I86" s="51">
        <f t="shared" si="114"/>
        <v>0</v>
      </c>
      <c r="J86" s="51">
        <f t="shared" si="115"/>
        <v>0</v>
      </c>
      <c r="K86" s="51">
        <f t="shared" si="116"/>
        <v>0</v>
      </c>
      <c r="L86" s="51">
        <f t="shared" si="117"/>
        <v>0</v>
      </c>
      <c r="M86" s="51">
        <f t="shared" si="118"/>
        <v>0</v>
      </c>
      <c r="N86" s="51">
        <f t="shared" si="119"/>
        <v>0</v>
      </c>
      <c r="O86" s="58"/>
      <c r="P86" s="58"/>
      <c r="Q86" s="58"/>
      <c r="R86" s="58">
        <f t="shared" si="120"/>
        <v>0</v>
      </c>
      <c r="S86" s="58">
        <f t="shared" si="121"/>
        <v>0</v>
      </c>
      <c r="T86" s="58">
        <f t="shared" si="143"/>
        <v>0</v>
      </c>
      <c r="U86" s="59">
        <f t="shared" si="122"/>
        <v>0</v>
      </c>
      <c r="V86" s="129"/>
      <c r="W86" s="51"/>
      <c r="X86" s="51"/>
      <c r="Y86" s="51"/>
      <c r="Z86" s="51">
        <f t="shared" si="123"/>
        <v>0</v>
      </c>
      <c r="AA86" s="51">
        <f t="shared" si="124"/>
        <v>0</v>
      </c>
      <c r="AB86" s="51">
        <f t="shared" si="125"/>
        <v>0</v>
      </c>
      <c r="AC86" s="58"/>
      <c r="AD86" s="58"/>
      <c r="AE86" s="58"/>
      <c r="AF86" s="58">
        <f t="shared" si="126"/>
        <v>0</v>
      </c>
      <c r="AG86" s="58">
        <f t="shared" si="144"/>
        <v>0</v>
      </c>
      <c r="AH86" s="58">
        <f t="shared" si="135"/>
        <v>0</v>
      </c>
      <c r="AI86" s="59">
        <f t="shared" si="127"/>
        <v>0</v>
      </c>
      <c r="AJ86" s="51"/>
      <c r="AK86" s="51"/>
      <c r="AM86" s="58"/>
      <c r="AN86" s="58"/>
      <c r="AO86" s="63"/>
      <c r="AP86" s="58">
        <f t="shared" si="145"/>
        <v>0</v>
      </c>
      <c r="AQ86" s="58">
        <f t="shared" si="136"/>
        <v>0</v>
      </c>
      <c r="AR86" s="58">
        <f t="shared" si="137"/>
        <v>0</v>
      </c>
      <c r="AS86" s="59">
        <f t="shared" si="128"/>
        <v>0</v>
      </c>
      <c r="AU86" s="84"/>
      <c r="AV86" s="84"/>
      <c r="AW86" s="84"/>
      <c r="AX86" s="84"/>
      <c r="AY86" s="77"/>
      <c r="AZ86" s="58">
        <f t="shared" si="138"/>
        <v>0</v>
      </c>
      <c r="BA86" s="58">
        <f t="shared" si="139"/>
        <v>0</v>
      </c>
      <c r="BB86" s="58">
        <f t="shared" si="146"/>
        <v>0</v>
      </c>
      <c r="BC86" s="59">
        <f t="shared" si="129"/>
        <v>0</v>
      </c>
      <c r="BD86" s="84"/>
      <c r="BE86" s="77"/>
      <c r="BF86" s="96"/>
      <c r="BG86" s="84"/>
      <c r="BH86" s="77"/>
      <c r="BJ86" s="58">
        <f t="shared" si="140"/>
        <v>0</v>
      </c>
      <c r="BK86" s="58">
        <f t="shared" si="147"/>
        <v>0</v>
      </c>
      <c r="BL86" s="73">
        <f t="shared" si="105"/>
        <v>0</v>
      </c>
      <c r="BM86" s="59">
        <f t="shared" si="130"/>
        <v>0</v>
      </c>
      <c r="BN86" s="84"/>
      <c r="BO86" s="77"/>
      <c r="BP86" s="96"/>
      <c r="BQ86" s="84"/>
      <c r="BR86" s="84"/>
      <c r="BS86" s="77"/>
      <c r="BT86" s="58">
        <f t="shared" si="148"/>
        <v>0</v>
      </c>
      <c r="BU86" s="58">
        <f t="shared" si="106"/>
        <v>0</v>
      </c>
      <c r="BV86" s="73">
        <f t="shared" si="110"/>
        <v>0</v>
      </c>
      <c r="BW86" s="59">
        <f t="shared" si="131"/>
        <v>0</v>
      </c>
      <c r="BX86" s="77"/>
      <c r="BY86" s="125"/>
      <c r="BZ86" s="75"/>
      <c r="CA86" s="84"/>
      <c r="CB86" s="77"/>
      <c r="CD86" s="58">
        <f t="shared" si="107"/>
        <v>0</v>
      </c>
      <c r="CE86" s="58">
        <f t="shared" si="111"/>
        <v>0</v>
      </c>
      <c r="CF86" s="58">
        <f t="shared" si="108"/>
        <v>0</v>
      </c>
      <c r="CG86" s="59">
        <f t="shared" si="132"/>
        <v>0</v>
      </c>
      <c r="CH86" s="125"/>
      <c r="CI86" s="75"/>
      <c r="CJ86" s="75"/>
      <c r="CK86" s="77"/>
      <c r="CN86" s="58">
        <f t="shared" si="112"/>
        <v>0</v>
      </c>
      <c r="CO86" s="58">
        <f t="shared" si="109"/>
        <v>0</v>
      </c>
      <c r="CP86" s="58">
        <f t="shared" si="150"/>
        <v>0</v>
      </c>
      <c r="CQ86" s="59">
        <f t="shared" si="113"/>
        <v>0</v>
      </c>
      <c r="CR86" s="125"/>
      <c r="CS86" s="75"/>
      <c r="CT86" s="75"/>
      <c r="CX86" s="58">
        <f t="shared" si="154"/>
        <v>0</v>
      </c>
      <c r="CY86" s="58">
        <f t="shared" si="151"/>
        <v>0</v>
      </c>
      <c r="CZ86" s="58">
        <f t="shared" si="152"/>
        <v>0</v>
      </c>
      <c r="DA86" s="59">
        <f t="shared" si="133"/>
        <v>0</v>
      </c>
      <c r="DB86" s="125"/>
      <c r="DC86" s="75"/>
      <c r="DD86" s="75"/>
      <c r="DH86" s="58">
        <f t="shared" si="141"/>
        <v>0</v>
      </c>
      <c r="DI86" s="58">
        <f t="shared" si="142"/>
        <v>0</v>
      </c>
      <c r="DJ86" s="58">
        <f t="shared" si="149"/>
        <v>0</v>
      </c>
      <c r="DK86" s="59">
        <f t="shared" si="134"/>
        <v>0</v>
      </c>
      <c r="DM86" s="102" t="s">
        <v>58</v>
      </c>
      <c r="DN86" s="103" t="s">
        <v>105</v>
      </c>
      <c r="DO86" s="134">
        <v>2022</v>
      </c>
      <c r="DP86" s="112">
        <f t="shared" si="153"/>
        <v>406.41428571428571</v>
      </c>
      <c r="DQ86" s="135">
        <v>907.43</v>
      </c>
      <c r="DR86" s="105">
        <f t="shared" si="155"/>
        <v>3.0196581428571223</v>
      </c>
      <c r="DS86" s="106">
        <v>2024</v>
      </c>
    </row>
    <row r="87" spans="1:123" ht="12.9" customHeight="1" x14ac:dyDescent="0.25">
      <c r="A87" s="51">
        <v>80</v>
      </c>
      <c r="B87" s="51"/>
      <c r="C87" s="51"/>
      <c r="D87" s="51"/>
      <c r="E87" s="51"/>
      <c r="F87" s="51"/>
      <c r="G87" s="51"/>
      <c r="H87" s="51"/>
      <c r="I87" s="51">
        <f t="shared" si="114"/>
        <v>0</v>
      </c>
      <c r="J87" s="51">
        <f t="shared" si="115"/>
        <v>0</v>
      </c>
      <c r="K87" s="51">
        <f t="shared" si="116"/>
        <v>0</v>
      </c>
      <c r="L87" s="51">
        <f t="shared" si="117"/>
        <v>0</v>
      </c>
      <c r="M87" s="51">
        <f t="shared" si="118"/>
        <v>0</v>
      </c>
      <c r="N87" s="51">
        <f t="shared" si="119"/>
        <v>0</v>
      </c>
      <c r="O87" s="58"/>
      <c r="P87" s="58"/>
      <c r="Q87" s="58"/>
      <c r="R87" s="58">
        <f t="shared" si="120"/>
        <v>0</v>
      </c>
      <c r="S87" s="58">
        <f t="shared" si="121"/>
        <v>0</v>
      </c>
      <c r="T87" s="58">
        <f t="shared" si="143"/>
        <v>0</v>
      </c>
      <c r="U87" s="59">
        <f t="shared" si="122"/>
        <v>0</v>
      </c>
      <c r="V87" s="129"/>
      <c r="W87" s="51"/>
      <c r="X87" s="51"/>
      <c r="Y87" s="51"/>
      <c r="Z87" s="51">
        <f t="shared" si="123"/>
        <v>0</v>
      </c>
      <c r="AA87" s="51">
        <f t="shared" si="124"/>
        <v>0</v>
      </c>
      <c r="AB87" s="51">
        <f t="shared" si="125"/>
        <v>0</v>
      </c>
      <c r="AC87" s="58"/>
      <c r="AD87" s="58"/>
      <c r="AE87" s="58"/>
      <c r="AF87" s="58">
        <f t="shared" si="126"/>
        <v>0</v>
      </c>
      <c r="AG87" s="58">
        <f t="shared" si="144"/>
        <v>0</v>
      </c>
      <c r="AH87" s="58">
        <f t="shared" si="135"/>
        <v>0</v>
      </c>
      <c r="AI87" s="59">
        <f t="shared" si="127"/>
        <v>0</v>
      </c>
      <c r="AJ87" s="51"/>
      <c r="AK87" s="51"/>
      <c r="AM87" s="58"/>
      <c r="AN87" s="58"/>
      <c r="AO87" s="63"/>
      <c r="AP87" s="58">
        <f t="shared" si="145"/>
        <v>0</v>
      </c>
      <c r="AQ87" s="58">
        <f t="shared" si="136"/>
        <v>0</v>
      </c>
      <c r="AR87" s="58">
        <f t="shared" si="137"/>
        <v>0</v>
      </c>
      <c r="AS87" s="59">
        <f t="shared" si="128"/>
        <v>0</v>
      </c>
      <c r="AU87" s="84"/>
      <c r="AV87" s="84"/>
      <c r="AW87" s="84"/>
      <c r="AX87" s="84"/>
      <c r="AY87" s="77"/>
      <c r="AZ87" s="58">
        <f t="shared" si="138"/>
        <v>0</v>
      </c>
      <c r="BA87" s="58">
        <f t="shared" si="139"/>
        <v>0</v>
      </c>
      <c r="BB87" s="58">
        <f t="shared" si="146"/>
        <v>0</v>
      </c>
      <c r="BC87" s="59">
        <f t="shared" si="129"/>
        <v>0</v>
      </c>
      <c r="BD87" s="84"/>
      <c r="BE87" s="77"/>
      <c r="BF87" s="96"/>
      <c r="BG87" s="84"/>
      <c r="BH87" s="77"/>
      <c r="BJ87" s="58">
        <f t="shared" si="140"/>
        <v>0</v>
      </c>
      <c r="BK87" s="58">
        <f t="shared" si="147"/>
        <v>0</v>
      </c>
      <c r="BL87" s="73">
        <f t="shared" si="105"/>
        <v>0</v>
      </c>
      <c r="BM87" s="59">
        <f t="shared" si="130"/>
        <v>0</v>
      </c>
      <c r="BN87" s="84"/>
      <c r="BO87" s="77"/>
      <c r="BP87" s="96"/>
      <c r="BQ87" s="84"/>
      <c r="BR87" s="84"/>
      <c r="BS87" s="77"/>
      <c r="BT87" s="58">
        <f t="shared" si="148"/>
        <v>0</v>
      </c>
      <c r="BU87" s="58">
        <f t="shared" si="106"/>
        <v>0</v>
      </c>
      <c r="BV87" s="73">
        <f t="shared" si="110"/>
        <v>0</v>
      </c>
      <c r="BW87" s="59">
        <f t="shared" si="131"/>
        <v>0</v>
      </c>
      <c r="BX87" s="77"/>
      <c r="BY87" s="125"/>
      <c r="BZ87" s="75"/>
      <c r="CA87" s="84"/>
      <c r="CB87" s="77"/>
      <c r="CD87" s="58">
        <f t="shared" si="107"/>
        <v>0</v>
      </c>
      <c r="CE87" s="58">
        <f t="shared" si="111"/>
        <v>0</v>
      </c>
      <c r="CF87" s="58">
        <f t="shared" si="108"/>
        <v>0</v>
      </c>
      <c r="CG87" s="59">
        <f t="shared" si="132"/>
        <v>0</v>
      </c>
      <c r="CH87" s="125"/>
      <c r="CI87" s="75"/>
      <c r="CJ87" s="75"/>
      <c r="CK87" s="77"/>
      <c r="CN87" s="58">
        <f t="shared" si="112"/>
        <v>0</v>
      </c>
      <c r="CO87" s="58">
        <f t="shared" si="109"/>
        <v>0</v>
      </c>
      <c r="CP87" s="58">
        <f t="shared" si="150"/>
        <v>0</v>
      </c>
      <c r="CQ87" s="59">
        <f t="shared" si="113"/>
        <v>0</v>
      </c>
      <c r="CR87" s="125"/>
      <c r="CS87" s="75"/>
      <c r="CT87" s="75"/>
      <c r="CX87" s="58">
        <f t="shared" si="154"/>
        <v>0</v>
      </c>
      <c r="CY87" s="58">
        <f t="shared" si="151"/>
        <v>0</v>
      </c>
      <c r="CZ87" s="58">
        <f t="shared" si="152"/>
        <v>0</v>
      </c>
      <c r="DA87" s="59">
        <f t="shared" si="133"/>
        <v>0</v>
      </c>
      <c r="DB87" s="125"/>
      <c r="DC87" s="75"/>
      <c r="DD87" s="75"/>
      <c r="DH87" s="58">
        <f t="shared" si="141"/>
        <v>0</v>
      </c>
      <c r="DI87" s="58">
        <f t="shared" si="142"/>
        <v>0</v>
      </c>
      <c r="DJ87" s="58">
        <f t="shared" si="149"/>
        <v>0</v>
      </c>
      <c r="DK87" s="59">
        <f t="shared" si="134"/>
        <v>0</v>
      </c>
      <c r="DM87" s="147" t="s">
        <v>30</v>
      </c>
      <c r="DN87" s="148" t="s">
        <v>141</v>
      </c>
      <c r="DO87" s="149">
        <v>2022</v>
      </c>
      <c r="DP87" s="112">
        <f t="shared" si="153"/>
        <v>406.41428571428571</v>
      </c>
      <c r="DQ87" s="135">
        <v>945.26</v>
      </c>
      <c r="DR87" s="105">
        <f t="shared" si="155"/>
        <v>18.394310571428566</v>
      </c>
      <c r="DS87" s="106">
        <v>2024</v>
      </c>
    </row>
    <row r="88" spans="1:123" ht="12.9" customHeight="1" x14ac:dyDescent="0.25">
      <c r="A88" s="51">
        <v>81</v>
      </c>
      <c r="B88" s="51"/>
      <c r="C88" s="51"/>
      <c r="D88" s="51"/>
      <c r="E88" s="51"/>
      <c r="F88" s="51"/>
      <c r="G88" s="51"/>
      <c r="H88" s="51"/>
      <c r="I88" s="51">
        <f t="shared" si="114"/>
        <v>0</v>
      </c>
      <c r="J88" s="51">
        <f t="shared" si="115"/>
        <v>0</v>
      </c>
      <c r="K88" s="51">
        <f t="shared" si="116"/>
        <v>0</v>
      </c>
      <c r="L88" s="51">
        <f t="shared" si="117"/>
        <v>0</v>
      </c>
      <c r="M88" s="51">
        <f t="shared" si="118"/>
        <v>0</v>
      </c>
      <c r="N88" s="51">
        <f t="shared" si="119"/>
        <v>0</v>
      </c>
      <c r="O88" s="58"/>
      <c r="P88" s="58"/>
      <c r="Q88" s="58"/>
      <c r="R88" s="58">
        <f t="shared" si="120"/>
        <v>0</v>
      </c>
      <c r="S88" s="58">
        <f t="shared" si="121"/>
        <v>0</v>
      </c>
      <c r="T88" s="58">
        <f t="shared" si="143"/>
        <v>0</v>
      </c>
      <c r="U88" s="59">
        <f t="shared" si="122"/>
        <v>0</v>
      </c>
      <c r="V88" s="129"/>
      <c r="W88" s="51"/>
      <c r="X88" s="51"/>
      <c r="Y88" s="51"/>
      <c r="Z88" s="51">
        <f t="shared" si="123"/>
        <v>0</v>
      </c>
      <c r="AA88" s="51">
        <f t="shared" si="124"/>
        <v>0</v>
      </c>
      <c r="AB88" s="51">
        <f t="shared" si="125"/>
        <v>0</v>
      </c>
      <c r="AC88" s="58"/>
      <c r="AD88" s="58"/>
      <c r="AE88" s="58"/>
      <c r="AF88" s="58">
        <f t="shared" si="126"/>
        <v>0</v>
      </c>
      <c r="AG88" s="58">
        <f t="shared" si="144"/>
        <v>0</v>
      </c>
      <c r="AH88" s="58">
        <f t="shared" si="135"/>
        <v>0</v>
      </c>
      <c r="AI88" s="59">
        <f t="shared" si="127"/>
        <v>0</v>
      </c>
      <c r="AJ88" s="51"/>
      <c r="AK88" s="51"/>
      <c r="AM88" s="58"/>
      <c r="AN88" s="58"/>
      <c r="AO88" s="63"/>
      <c r="AP88" s="58">
        <f t="shared" si="145"/>
        <v>0</v>
      </c>
      <c r="AQ88" s="58">
        <f t="shared" si="136"/>
        <v>0</v>
      </c>
      <c r="AR88" s="58">
        <f t="shared" si="137"/>
        <v>0</v>
      </c>
      <c r="AS88" s="59">
        <f t="shared" si="128"/>
        <v>0</v>
      </c>
      <c r="AU88" s="84"/>
      <c r="AV88" s="84"/>
      <c r="AW88" s="84"/>
      <c r="AX88" s="84"/>
      <c r="AY88" s="77"/>
      <c r="AZ88" s="58">
        <f t="shared" si="138"/>
        <v>0</v>
      </c>
      <c r="BA88" s="58">
        <f t="shared" si="139"/>
        <v>0</v>
      </c>
      <c r="BB88" s="58">
        <f t="shared" si="146"/>
        <v>0</v>
      </c>
      <c r="BC88" s="59">
        <f t="shared" si="129"/>
        <v>0</v>
      </c>
      <c r="BD88" s="84"/>
      <c r="BE88" s="77"/>
      <c r="BF88" s="96"/>
      <c r="BG88" s="84"/>
      <c r="BH88" s="77"/>
      <c r="BJ88" s="58">
        <f t="shared" si="140"/>
        <v>0</v>
      </c>
      <c r="BK88" s="58">
        <f t="shared" si="147"/>
        <v>0</v>
      </c>
      <c r="BL88" s="73">
        <f t="shared" si="105"/>
        <v>0</v>
      </c>
      <c r="BM88" s="59">
        <f t="shared" si="130"/>
        <v>0</v>
      </c>
      <c r="BN88" s="84"/>
      <c r="BO88" s="77"/>
      <c r="BP88" s="96"/>
      <c r="BQ88" s="84"/>
      <c r="BR88" s="84"/>
      <c r="BS88" s="77"/>
      <c r="BT88" s="58">
        <f t="shared" si="148"/>
        <v>0</v>
      </c>
      <c r="BU88" s="58">
        <f t="shared" si="106"/>
        <v>0</v>
      </c>
      <c r="BV88" s="73">
        <f t="shared" si="110"/>
        <v>0</v>
      </c>
      <c r="BW88" s="59">
        <f t="shared" si="131"/>
        <v>0</v>
      </c>
      <c r="BX88" s="77"/>
      <c r="BY88" s="125"/>
      <c r="BZ88" s="75"/>
      <c r="CA88" s="84"/>
      <c r="CB88" s="77"/>
      <c r="CD88" s="58">
        <f t="shared" si="107"/>
        <v>0</v>
      </c>
      <c r="CE88" s="58">
        <f t="shared" si="111"/>
        <v>0</v>
      </c>
      <c r="CF88" s="58">
        <f t="shared" si="108"/>
        <v>0</v>
      </c>
      <c r="CG88" s="59">
        <f t="shared" si="132"/>
        <v>0</v>
      </c>
      <c r="CH88" s="125"/>
      <c r="CI88" s="75"/>
      <c r="CJ88" s="75"/>
      <c r="CK88" s="77"/>
      <c r="CN88" s="58">
        <f t="shared" si="112"/>
        <v>0</v>
      </c>
      <c r="CO88" s="58">
        <f t="shared" si="109"/>
        <v>0</v>
      </c>
      <c r="CP88" s="58">
        <f t="shared" si="150"/>
        <v>0</v>
      </c>
      <c r="CQ88" s="59">
        <f t="shared" si="113"/>
        <v>0</v>
      </c>
      <c r="CR88" s="125"/>
      <c r="CS88" s="75"/>
      <c r="CT88" s="75"/>
      <c r="CX88" s="58">
        <f t="shared" si="154"/>
        <v>0</v>
      </c>
      <c r="CY88" s="58">
        <f t="shared" si="151"/>
        <v>0</v>
      </c>
      <c r="CZ88" s="58">
        <f t="shared" si="152"/>
        <v>0</v>
      </c>
      <c r="DA88" s="59">
        <f t="shared" si="133"/>
        <v>0</v>
      </c>
      <c r="DB88" s="125"/>
      <c r="DC88" s="75"/>
      <c r="DD88" s="75"/>
      <c r="DH88" s="58">
        <f t="shared" si="141"/>
        <v>0</v>
      </c>
      <c r="DI88" s="58">
        <f t="shared" si="142"/>
        <v>0</v>
      </c>
      <c r="DJ88" s="58">
        <f t="shared" si="149"/>
        <v>0</v>
      </c>
      <c r="DK88" s="59">
        <f t="shared" si="134"/>
        <v>0</v>
      </c>
      <c r="DM88" s="147" t="s">
        <v>35</v>
      </c>
      <c r="DN88" s="150" t="s">
        <v>142</v>
      </c>
      <c r="DO88" s="149">
        <v>2023</v>
      </c>
      <c r="DP88" s="112">
        <f>$CZ$5</f>
        <v>550</v>
      </c>
      <c r="DQ88" s="135">
        <v>913.52</v>
      </c>
      <c r="DR88" s="105">
        <f t="shared" si="155"/>
        <v>7.4359999999999902</v>
      </c>
      <c r="DS88" s="106">
        <v>2024</v>
      </c>
    </row>
    <row r="89" spans="1:123" ht="12.9" customHeight="1" x14ac:dyDescent="0.3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8"/>
      <c r="P89" s="58"/>
      <c r="Q89" s="58"/>
      <c r="R89" s="58"/>
      <c r="S89" s="58"/>
      <c r="T89" s="58"/>
      <c r="U89" s="59"/>
      <c r="V89" s="129"/>
      <c r="W89" s="51"/>
      <c r="X89" s="51"/>
      <c r="Y89" s="51"/>
      <c r="Z89" s="51"/>
      <c r="AA89" s="51"/>
      <c r="AB89" s="51"/>
      <c r="AC89" s="58"/>
      <c r="AD89" s="58"/>
      <c r="AE89" s="58"/>
      <c r="AF89" s="58"/>
      <c r="AG89" s="58"/>
      <c r="AH89" s="58"/>
      <c r="AI89" s="59"/>
      <c r="AJ89" s="51"/>
      <c r="AK89" s="51"/>
      <c r="AM89" s="58"/>
      <c r="AN89" s="58"/>
      <c r="AO89" s="63"/>
      <c r="AP89" s="58"/>
      <c r="AQ89" s="58"/>
      <c r="AR89" s="58"/>
      <c r="AS89" s="59"/>
      <c r="AU89" s="84"/>
      <c r="AV89" s="84"/>
      <c r="AW89" s="84"/>
      <c r="AX89" s="84"/>
      <c r="AY89" s="77"/>
      <c r="AZ89" s="58"/>
      <c r="BA89" s="58"/>
      <c r="BB89" s="58"/>
      <c r="BC89" s="59"/>
      <c r="BD89" s="84"/>
      <c r="BE89" s="77"/>
      <c r="BF89" s="96"/>
      <c r="BG89" s="84"/>
      <c r="BH89" s="77"/>
      <c r="BJ89" s="58"/>
      <c r="BK89" s="58"/>
      <c r="BL89" s="73"/>
      <c r="BM89" s="59"/>
      <c r="BN89" s="84"/>
      <c r="BO89" s="77"/>
      <c r="BP89" s="96"/>
      <c r="BQ89" s="84"/>
      <c r="BR89" s="84"/>
      <c r="BS89" s="77"/>
      <c r="BT89" s="58"/>
      <c r="BU89" s="58"/>
      <c r="BV89" s="73"/>
      <c r="BW89" s="59"/>
      <c r="BX89" s="77"/>
      <c r="BY89" s="125"/>
      <c r="BZ89" s="75"/>
      <c r="CA89" s="84"/>
      <c r="CB89" s="77"/>
      <c r="CD89" s="58"/>
      <c r="CE89" s="58"/>
      <c r="CF89" s="58"/>
      <c r="CG89" s="59"/>
      <c r="CH89" s="125"/>
      <c r="CI89" s="75"/>
      <c r="CJ89" s="75"/>
      <c r="CK89" s="77"/>
      <c r="CN89" s="58"/>
      <c r="CO89" s="58"/>
      <c r="CP89" s="58"/>
      <c r="CQ89" s="59"/>
      <c r="CR89" s="125"/>
      <c r="CS89" s="75"/>
      <c r="CT89" s="75"/>
      <c r="CX89" s="58"/>
      <c r="CY89" s="58"/>
      <c r="CZ89" s="58"/>
      <c r="DA89" s="59"/>
      <c r="DB89" s="125"/>
      <c r="DC89" s="75"/>
      <c r="DD89" s="75"/>
      <c r="DH89" s="58"/>
      <c r="DI89" s="58"/>
      <c r="DJ89" s="58"/>
      <c r="DK89" s="59"/>
      <c r="DM89" s="147" t="s">
        <v>65</v>
      </c>
      <c r="DN89" s="148" t="s">
        <v>143</v>
      </c>
      <c r="DO89" s="149">
        <v>2023</v>
      </c>
      <c r="DP89" s="112">
        <f>$CZ$5</f>
        <v>550</v>
      </c>
      <c r="DQ89" s="151">
        <v>944.95</v>
      </c>
      <c r="DR89" s="105">
        <f t="shared" si="155"/>
        <v>24.722500000000025</v>
      </c>
      <c r="DS89" s="106">
        <v>2024</v>
      </c>
    </row>
    <row r="90" spans="1:123" ht="12.9" customHeight="1" x14ac:dyDescent="0.3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8"/>
      <c r="P90" s="58"/>
      <c r="Q90" s="58"/>
      <c r="R90" s="58"/>
      <c r="S90" s="58"/>
      <c r="T90" s="58"/>
      <c r="U90" s="59"/>
      <c r="V90" s="129"/>
      <c r="W90" s="51"/>
      <c r="X90" s="51"/>
      <c r="Y90" s="51"/>
      <c r="Z90" s="51"/>
      <c r="AA90" s="51"/>
      <c r="AB90" s="51"/>
      <c r="AC90" s="58"/>
      <c r="AD90" s="58"/>
      <c r="AE90" s="58"/>
      <c r="AF90" s="58"/>
      <c r="AG90" s="58"/>
      <c r="AH90" s="58"/>
      <c r="AI90" s="59"/>
      <c r="AJ90" s="51"/>
      <c r="AK90" s="51"/>
      <c r="AM90" s="58"/>
      <c r="AN90" s="58"/>
      <c r="AO90" s="63"/>
      <c r="AP90" s="58"/>
      <c r="AQ90" s="58"/>
      <c r="AR90" s="58"/>
      <c r="AS90" s="59"/>
      <c r="AU90" s="84"/>
      <c r="AV90" s="84"/>
      <c r="AW90" s="84"/>
      <c r="AX90" s="84"/>
      <c r="AY90" s="77"/>
      <c r="AZ90" s="58"/>
      <c r="BA90" s="58"/>
      <c r="BB90" s="58"/>
      <c r="BC90" s="59"/>
      <c r="BD90" s="84"/>
      <c r="BE90" s="77"/>
      <c r="BF90" s="96"/>
      <c r="BG90" s="84"/>
      <c r="BH90" s="77"/>
      <c r="BJ90" s="58"/>
      <c r="BK90" s="58"/>
      <c r="BL90" s="73"/>
      <c r="BM90" s="59"/>
      <c r="BN90" s="84"/>
      <c r="BO90" s="77"/>
      <c r="BP90" s="96"/>
      <c r="BQ90" s="84"/>
      <c r="BR90" s="84"/>
      <c r="BS90" s="77"/>
      <c r="BT90" s="58"/>
      <c r="BU90" s="58"/>
      <c r="BV90" s="73"/>
      <c r="BW90" s="59"/>
      <c r="BX90" s="77"/>
      <c r="BY90" s="125"/>
      <c r="BZ90" s="75"/>
      <c r="CA90" s="84"/>
      <c r="CB90" s="77"/>
      <c r="CD90" s="58"/>
      <c r="CE90" s="58"/>
      <c r="CF90" s="58"/>
      <c r="CG90" s="59"/>
      <c r="CH90" s="125"/>
      <c r="CI90" s="75"/>
      <c r="CJ90" s="75"/>
      <c r="CK90" s="77"/>
      <c r="CN90" s="58"/>
      <c r="CO90" s="58"/>
      <c r="CP90" s="58"/>
      <c r="CQ90" s="59"/>
      <c r="CR90" s="125"/>
      <c r="CS90" s="75"/>
      <c r="CT90" s="75"/>
      <c r="CX90" s="58"/>
      <c r="CY90" s="58"/>
      <c r="CZ90" s="58"/>
      <c r="DA90" s="59"/>
      <c r="DB90" s="125"/>
      <c r="DC90" s="75"/>
      <c r="DD90" s="75"/>
      <c r="DH90" s="58"/>
      <c r="DI90" s="58"/>
      <c r="DJ90" s="58"/>
      <c r="DK90" s="59"/>
      <c r="DM90" s="147" t="s">
        <v>51</v>
      </c>
      <c r="DN90" s="148" t="s">
        <v>143</v>
      </c>
      <c r="DO90" s="149">
        <v>2023</v>
      </c>
      <c r="DP90" s="112">
        <f>$CZ$5</f>
        <v>550</v>
      </c>
      <c r="DQ90" s="151">
        <v>939.28</v>
      </c>
      <c r="DR90" s="105">
        <f t="shared" si="155"/>
        <v>21.603999999999985</v>
      </c>
      <c r="DS90" s="239">
        <v>2024</v>
      </c>
    </row>
    <row r="91" spans="1:123" ht="12.9" customHeight="1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8"/>
      <c r="P91" s="58"/>
      <c r="Q91" s="58"/>
      <c r="R91" s="58"/>
      <c r="S91" s="58"/>
      <c r="T91" s="58"/>
      <c r="U91" s="59"/>
      <c r="V91" s="129"/>
      <c r="W91" s="51"/>
      <c r="X91" s="51"/>
      <c r="Y91" s="51"/>
      <c r="Z91" s="51"/>
      <c r="AA91" s="51"/>
      <c r="AB91" s="51"/>
      <c r="AC91" s="58"/>
      <c r="AD91" s="58"/>
      <c r="AE91" s="58"/>
      <c r="AF91" s="58"/>
      <c r="AG91" s="58"/>
      <c r="AH91" s="58"/>
      <c r="AI91" s="59"/>
      <c r="AJ91" s="51"/>
      <c r="AK91" s="51"/>
      <c r="AM91" s="58"/>
      <c r="AN91" s="58"/>
      <c r="AO91" s="63"/>
      <c r="AP91" s="58"/>
      <c r="AQ91" s="58"/>
      <c r="AR91" s="58"/>
      <c r="AS91" s="59"/>
      <c r="AU91" s="84"/>
      <c r="AV91" s="84"/>
      <c r="AW91" s="84"/>
      <c r="AX91" s="84"/>
      <c r="AY91" s="77"/>
      <c r="AZ91" s="58"/>
      <c r="BA91" s="58"/>
      <c r="BB91" s="58"/>
      <c r="BC91" s="59"/>
      <c r="BD91" s="84"/>
      <c r="BE91" s="77"/>
      <c r="BF91" s="96"/>
      <c r="BG91" s="84"/>
      <c r="BH91" s="77"/>
      <c r="BJ91" s="58"/>
      <c r="BK91" s="58"/>
      <c r="BL91" s="73"/>
      <c r="BM91" s="59"/>
      <c r="BN91" s="84"/>
      <c r="BO91" s="77"/>
      <c r="BP91" s="96"/>
      <c r="BQ91" s="84"/>
      <c r="BR91" s="84"/>
      <c r="BS91" s="77"/>
      <c r="BT91" s="58"/>
      <c r="BU91" s="58"/>
      <c r="BV91" s="73"/>
      <c r="BW91" s="59"/>
      <c r="BX91" s="77"/>
      <c r="BY91" s="125"/>
      <c r="BZ91" s="75"/>
      <c r="CA91" s="84"/>
      <c r="CB91" s="77"/>
      <c r="CD91" s="58"/>
      <c r="CE91" s="58"/>
      <c r="CF91" s="58"/>
      <c r="CG91" s="59"/>
      <c r="CH91" s="125"/>
      <c r="CI91" s="75"/>
      <c r="CJ91" s="75"/>
      <c r="CK91" s="77"/>
      <c r="CN91" s="58"/>
      <c r="CO91" s="58"/>
      <c r="CP91" s="58"/>
      <c r="CQ91" s="59"/>
      <c r="CR91" s="125"/>
      <c r="CS91" s="75"/>
      <c r="CT91" s="75"/>
      <c r="CX91" s="58"/>
      <c r="CY91" s="58"/>
      <c r="CZ91" s="58"/>
      <c r="DA91" s="59"/>
      <c r="DB91" s="125"/>
      <c r="DC91" s="75"/>
      <c r="DD91" s="75"/>
      <c r="DH91" s="58"/>
      <c r="DI91" s="58"/>
      <c r="DJ91" s="58"/>
      <c r="DK91" s="59"/>
      <c r="DM91" s="240" t="s">
        <v>68</v>
      </c>
      <c r="DN91" s="241" t="s">
        <v>110</v>
      </c>
      <c r="DO91" s="242">
        <v>2022</v>
      </c>
      <c r="DP91" s="243">
        <f>$DH$5</f>
        <v>381.41428571428571</v>
      </c>
      <c r="DQ91" s="244">
        <v>910</v>
      </c>
      <c r="DR91" s="244">
        <f t="shared" si="155"/>
        <v>3.8141428571428571</v>
      </c>
      <c r="DS91" s="245">
        <v>2025</v>
      </c>
    </row>
    <row r="92" spans="1:123" ht="12.9" customHeight="1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8"/>
      <c r="P92" s="58"/>
      <c r="Q92" s="58"/>
      <c r="R92" s="58"/>
      <c r="S92" s="58"/>
      <c r="T92" s="58"/>
      <c r="U92" s="59"/>
      <c r="V92" s="129"/>
      <c r="W92" s="51"/>
      <c r="X92" s="51"/>
      <c r="Y92" s="51"/>
      <c r="Z92" s="51"/>
      <c r="AA92" s="51"/>
      <c r="AB92" s="51"/>
      <c r="AC92" s="58"/>
      <c r="AD92" s="58"/>
      <c r="AE92" s="58"/>
      <c r="AF92" s="58"/>
      <c r="AG92" s="58"/>
      <c r="AH92" s="58"/>
      <c r="AI92" s="59"/>
      <c r="AJ92" s="51"/>
      <c r="AK92" s="51"/>
      <c r="AM92" s="58"/>
      <c r="AN92" s="58"/>
      <c r="AO92" s="63"/>
      <c r="AP92" s="58"/>
      <c r="AQ92" s="58"/>
      <c r="AR92" s="58"/>
      <c r="AS92" s="59"/>
      <c r="AU92" s="84"/>
      <c r="AV92" s="84"/>
      <c r="AW92" s="84"/>
      <c r="AX92" s="84"/>
      <c r="AY92" s="77"/>
      <c r="AZ92" s="58"/>
      <c r="BA92" s="58"/>
      <c r="BB92" s="58"/>
      <c r="BC92" s="59"/>
      <c r="BD92" s="84"/>
      <c r="BE92" s="77"/>
      <c r="BF92" s="96"/>
      <c r="BG92" s="84"/>
      <c r="BH92" s="77"/>
      <c r="BJ92" s="58"/>
      <c r="BK92" s="58"/>
      <c r="BL92" s="73"/>
      <c r="BM92" s="59"/>
      <c r="BN92" s="84"/>
      <c r="BO92" s="77"/>
      <c r="BP92" s="96"/>
      <c r="BQ92" s="84"/>
      <c r="BR92" s="84"/>
      <c r="BS92" s="77"/>
      <c r="BT92" s="58"/>
      <c r="BU92" s="58"/>
      <c r="BV92" s="73"/>
      <c r="BW92" s="59"/>
      <c r="BX92" s="77"/>
      <c r="BY92" s="125"/>
      <c r="BZ92" s="75"/>
      <c r="CA92" s="84"/>
      <c r="CB92" s="77"/>
      <c r="CD92" s="58"/>
      <c r="CE92" s="58"/>
      <c r="CF92" s="58"/>
      <c r="CG92" s="59"/>
      <c r="CH92" s="125"/>
      <c r="CI92" s="75"/>
      <c r="CJ92" s="75"/>
      <c r="CK92" s="77"/>
      <c r="CN92" s="58"/>
      <c r="CO92" s="58"/>
      <c r="CP92" s="58"/>
      <c r="CQ92" s="59"/>
      <c r="CR92" s="125"/>
      <c r="CS92" s="75"/>
      <c r="CT92" s="75"/>
      <c r="CX92" s="58"/>
      <c r="CY92" s="58"/>
      <c r="CZ92" s="58"/>
      <c r="DA92" s="59"/>
      <c r="DB92" s="125"/>
      <c r="DC92" s="75"/>
      <c r="DD92" s="75"/>
      <c r="DH92" s="58"/>
      <c r="DI92" s="58"/>
      <c r="DJ92" s="58"/>
      <c r="DK92" s="59"/>
      <c r="DM92" s="246" t="s">
        <v>74</v>
      </c>
      <c r="DN92" s="241" t="s">
        <v>110</v>
      </c>
      <c r="DO92" s="242">
        <v>2022</v>
      </c>
      <c r="DP92" s="243">
        <f t="shared" ref="DP92:DP99" si="156">$DH$5</f>
        <v>381.41428571428571</v>
      </c>
      <c r="DQ92" s="244">
        <v>919</v>
      </c>
      <c r="DR92" s="244">
        <f t="shared" si="155"/>
        <v>7.2468714285714286</v>
      </c>
      <c r="DS92" s="245">
        <v>2025</v>
      </c>
    </row>
    <row r="93" spans="1:123" ht="12.9" customHeight="1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8"/>
      <c r="P93" s="58"/>
      <c r="Q93" s="58"/>
      <c r="R93" s="58"/>
      <c r="S93" s="58"/>
      <c r="T93" s="58"/>
      <c r="U93" s="59"/>
      <c r="V93" s="129"/>
      <c r="W93" s="51"/>
      <c r="X93" s="51"/>
      <c r="Y93" s="51"/>
      <c r="Z93" s="51"/>
      <c r="AA93" s="51"/>
      <c r="AB93" s="51"/>
      <c r="AC93" s="58"/>
      <c r="AD93" s="58"/>
      <c r="AE93" s="58"/>
      <c r="AF93" s="58"/>
      <c r="AG93" s="58"/>
      <c r="AH93" s="58"/>
      <c r="AI93" s="59"/>
      <c r="AJ93" s="51"/>
      <c r="AK93" s="51"/>
      <c r="AM93" s="58"/>
      <c r="AN93" s="58"/>
      <c r="AO93" s="63"/>
      <c r="AP93" s="58"/>
      <c r="AQ93" s="58"/>
      <c r="AR93" s="58"/>
      <c r="AS93" s="59"/>
      <c r="AU93" s="84"/>
      <c r="AV93" s="84"/>
      <c r="AW93" s="84"/>
      <c r="AX93" s="84"/>
      <c r="AY93" s="77"/>
      <c r="AZ93" s="58"/>
      <c r="BA93" s="58"/>
      <c r="BB93" s="58"/>
      <c r="BC93" s="59"/>
      <c r="BD93" s="84"/>
      <c r="BE93" s="77"/>
      <c r="BF93" s="96"/>
      <c r="BG93" s="84"/>
      <c r="BH93" s="77"/>
      <c r="BJ93" s="58"/>
      <c r="BK93" s="58"/>
      <c r="BL93" s="73"/>
      <c r="BM93" s="59"/>
      <c r="BN93" s="84"/>
      <c r="BO93" s="77"/>
      <c r="BP93" s="96"/>
      <c r="BQ93" s="84"/>
      <c r="BR93" s="84"/>
      <c r="BS93" s="77"/>
      <c r="BT93" s="58"/>
      <c r="BU93" s="58"/>
      <c r="BV93" s="73"/>
      <c r="BW93" s="59"/>
      <c r="BX93" s="77"/>
      <c r="BY93" s="125"/>
      <c r="BZ93" s="75"/>
      <c r="CA93" s="84"/>
      <c r="CB93" s="77"/>
      <c r="CD93" s="58"/>
      <c r="CE93" s="58"/>
      <c r="CF93" s="58"/>
      <c r="CG93" s="59"/>
      <c r="CH93" s="125"/>
      <c r="CI93" s="75"/>
      <c r="CJ93" s="75"/>
      <c r="CK93" s="77"/>
      <c r="CN93" s="58"/>
      <c r="CO93" s="58"/>
      <c r="CP93" s="58"/>
      <c r="CQ93" s="59"/>
      <c r="CR93" s="125"/>
      <c r="CS93" s="75"/>
      <c r="CT93" s="75"/>
      <c r="CX93" s="58"/>
      <c r="CY93" s="58"/>
      <c r="CZ93" s="58"/>
      <c r="DA93" s="59"/>
      <c r="DB93" s="125"/>
      <c r="DC93" s="75"/>
      <c r="DD93" s="75"/>
      <c r="DH93" s="58"/>
      <c r="DI93" s="58"/>
      <c r="DJ93" s="58"/>
      <c r="DK93" s="59"/>
      <c r="DM93" s="246" t="s">
        <v>51</v>
      </c>
      <c r="DN93" s="241" t="s">
        <v>110</v>
      </c>
      <c r="DO93" s="242">
        <v>2022</v>
      </c>
      <c r="DP93" s="243">
        <f t="shared" si="156"/>
        <v>381.41428571428571</v>
      </c>
      <c r="DQ93" s="244">
        <v>928</v>
      </c>
      <c r="DR93" s="244">
        <f t="shared" si="155"/>
        <v>10.679600000000001</v>
      </c>
      <c r="DS93" s="245">
        <v>2025</v>
      </c>
    </row>
    <row r="94" spans="1:123" ht="12.9" customHeight="1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8"/>
      <c r="P94" s="58"/>
      <c r="Q94" s="58"/>
      <c r="R94" s="58"/>
      <c r="S94" s="58"/>
      <c r="T94" s="58"/>
      <c r="U94" s="59"/>
      <c r="V94" s="129"/>
      <c r="W94" s="51"/>
      <c r="X94" s="51"/>
      <c r="Y94" s="51"/>
      <c r="Z94" s="51"/>
      <c r="AA94" s="51"/>
      <c r="AB94" s="51"/>
      <c r="AC94" s="58"/>
      <c r="AD94" s="58"/>
      <c r="AE94" s="58"/>
      <c r="AF94" s="58"/>
      <c r="AG94" s="58"/>
      <c r="AH94" s="58"/>
      <c r="AI94" s="59"/>
      <c r="AJ94" s="51"/>
      <c r="AK94" s="51"/>
      <c r="AM94" s="58"/>
      <c r="AN94" s="58"/>
      <c r="AO94" s="63"/>
      <c r="AP94" s="58"/>
      <c r="AQ94" s="58"/>
      <c r="AR94" s="58"/>
      <c r="AS94" s="59"/>
      <c r="AU94" s="84"/>
      <c r="AV94" s="84"/>
      <c r="AW94" s="84"/>
      <c r="AX94" s="84"/>
      <c r="AY94" s="77"/>
      <c r="AZ94" s="58"/>
      <c r="BA94" s="58"/>
      <c r="BB94" s="58"/>
      <c r="BC94" s="59"/>
      <c r="BD94" s="84"/>
      <c r="BE94" s="77"/>
      <c r="BF94" s="96"/>
      <c r="BG94" s="84"/>
      <c r="BH94" s="77"/>
      <c r="BJ94" s="58"/>
      <c r="BK94" s="58"/>
      <c r="BL94" s="73"/>
      <c r="BM94" s="59"/>
      <c r="BN94" s="84"/>
      <c r="BO94" s="77"/>
      <c r="BP94" s="96"/>
      <c r="BQ94" s="84"/>
      <c r="BR94" s="84"/>
      <c r="BS94" s="77"/>
      <c r="BT94" s="58"/>
      <c r="BU94" s="58"/>
      <c r="BV94" s="73"/>
      <c r="BW94" s="59"/>
      <c r="BX94" s="77"/>
      <c r="BY94" s="125"/>
      <c r="BZ94" s="75"/>
      <c r="CA94" s="84"/>
      <c r="CB94" s="77"/>
      <c r="CD94" s="58"/>
      <c r="CE94" s="58"/>
      <c r="CF94" s="58"/>
      <c r="CG94" s="59"/>
      <c r="CH94" s="125"/>
      <c r="CI94" s="75"/>
      <c r="CJ94" s="75"/>
      <c r="CK94" s="77"/>
      <c r="CN94" s="58"/>
      <c r="CO94" s="58"/>
      <c r="CP94" s="58"/>
      <c r="CQ94" s="59"/>
      <c r="CR94" s="125"/>
      <c r="CS94" s="75"/>
      <c r="CT94" s="75"/>
      <c r="CX94" s="58"/>
      <c r="CY94" s="58"/>
      <c r="CZ94" s="58"/>
      <c r="DA94" s="59"/>
      <c r="DB94" s="125"/>
      <c r="DC94" s="75"/>
      <c r="DD94" s="75"/>
      <c r="DH94" s="58"/>
      <c r="DI94" s="58"/>
      <c r="DJ94" s="58"/>
      <c r="DK94" s="59"/>
      <c r="DM94" s="247" t="s">
        <v>65</v>
      </c>
      <c r="DN94" s="248" t="s">
        <v>92</v>
      </c>
      <c r="DO94" s="249">
        <v>2022</v>
      </c>
      <c r="DP94" s="243">
        <f t="shared" si="156"/>
        <v>381.41428571428571</v>
      </c>
      <c r="DQ94" s="244">
        <v>960</v>
      </c>
      <c r="DR94" s="244">
        <f t="shared" si="155"/>
        <v>22.884857142857143</v>
      </c>
      <c r="DS94" s="245">
        <v>2025</v>
      </c>
    </row>
    <row r="95" spans="1:123" ht="12.9" customHeight="1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8"/>
      <c r="P95" s="58"/>
      <c r="Q95" s="58"/>
      <c r="R95" s="58"/>
      <c r="S95" s="58"/>
      <c r="T95" s="58"/>
      <c r="U95" s="59"/>
      <c r="V95" s="129"/>
      <c r="W95" s="51"/>
      <c r="X95" s="51"/>
      <c r="Y95" s="51"/>
      <c r="Z95" s="51"/>
      <c r="AA95" s="51"/>
      <c r="AB95" s="51"/>
      <c r="AC95" s="58"/>
      <c r="AD95" s="58"/>
      <c r="AE95" s="58"/>
      <c r="AF95" s="58"/>
      <c r="AG95" s="58"/>
      <c r="AH95" s="58"/>
      <c r="AI95" s="59"/>
      <c r="AJ95" s="51"/>
      <c r="AK95" s="51"/>
      <c r="AM95" s="58"/>
      <c r="AN95" s="58"/>
      <c r="AO95" s="63"/>
      <c r="AP95" s="58"/>
      <c r="AQ95" s="58"/>
      <c r="AR95" s="58"/>
      <c r="AS95" s="59"/>
      <c r="AU95" s="84"/>
      <c r="AV95" s="84"/>
      <c r="AW95" s="84"/>
      <c r="AX95" s="84"/>
      <c r="AY95" s="77"/>
      <c r="AZ95" s="58"/>
      <c r="BA95" s="58"/>
      <c r="BB95" s="58"/>
      <c r="BC95" s="59"/>
      <c r="BD95" s="84"/>
      <c r="BE95" s="77"/>
      <c r="BF95" s="96"/>
      <c r="BG95" s="84"/>
      <c r="BH95" s="77"/>
      <c r="BJ95" s="58"/>
      <c r="BK95" s="58"/>
      <c r="BL95" s="73"/>
      <c r="BM95" s="59"/>
      <c r="BN95" s="84"/>
      <c r="BO95" s="77"/>
      <c r="BP95" s="96"/>
      <c r="BQ95" s="84"/>
      <c r="BR95" s="84"/>
      <c r="BS95" s="77"/>
      <c r="BT95" s="58"/>
      <c r="BU95" s="58"/>
      <c r="BV95" s="73"/>
      <c r="BW95" s="59"/>
      <c r="BX95" s="77"/>
      <c r="BY95" s="125"/>
      <c r="BZ95" s="75"/>
      <c r="CA95" s="84"/>
      <c r="CB95" s="77"/>
      <c r="CD95" s="58"/>
      <c r="CE95" s="58"/>
      <c r="CF95" s="58"/>
      <c r="CG95" s="59"/>
      <c r="CH95" s="125"/>
      <c r="CI95" s="75"/>
      <c r="CJ95" s="75"/>
      <c r="CK95" s="77"/>
      <c r="CN95" s="58"/>
      <c r="CO95" s="58"/>
      <c r="CP95" s="58"/>
      <c r="CQ95" s="59"/>
      <c r="CR95" s="125"/>
      <c r="CS95" s="75"/>
      <c r="CT95" s="75"/>
      <c r="CX95" s="58"/>
      <c r="CY95" s="58"/>
      <c r="CZ95" s="58"/>
      <c r="DA95" s="59"/>
      <c r="DB95" s="125"/>
      <c r="DC95" s="75"/>
      <c r="DD95" s="75"/>
      <c r="DH95" s="58"/>
      <c r="DI95" s="58"/>
      <c r="DJ95" s="58"/>
      <c r="DK95" s="59"/>
      <c r="DM95" s="240" t="s">
        <v>32</v>
      </c>
      <c r="DN95" s="241" t="s">
        <v>105</v>
      </c>
      <c r="DO95" s="249">
        <v>2022</v>
      </c>
      <c r="DP95" s="243">
        <f t="shared" si="156"/>
        <v>381.41428571428571</v>
      </c>
      <c r="DQ95" s="250">
        <v>956.38</v>
      </c>
      <c r="DR95" s="244">
        <f t="shared" si="155"/>
        <v>21.504137428571426</v>
      </c>
      <c r="DS95" s="245">
        <v>2025</v>
      </c>
    </row>
    <row r="96" spans="1:123" ht="12.9" customHeight="1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8"/>
      <c r="P96" s="58"/>
      <c r="Q96" s="58"/>
      <c r="R96" s="58"/>
      <c r="S96" s="58"/>
      <c r="T96" s="58"/>
      <c r="U96" s="59"/>
      <c r="V96" s="129"/>
      <c r="W96" s="51"/>
      <c r="X96" s="51"/>
      <c r="Y96" s="51"/>
      <c r="Z96" s="51"/>
      <c r="AA96" s="51"/>
      <c r="AB96" s="51"/>
      <c r="AC96" s="58"/>
      <c r="AD96" s="58"/>
      <c r="AE96" s="58"/>
      <c r="AF96" s="58"/>
      <c r="AG96" s="58"/>
      <c r="AH96" s="58"/>
      <c r="AI96" s="59"/>
      <c r="AJ96" s="51"/>
      <c r="AK96" s="51"/>
      <c r="AM96" s="58"/>
      <c r="AN96" s="58"/>
      <c r="AO96" s="63"/>
      <c r="AP96" s="58"/>
      <c r="AQ96" s="58"/>
      <c r="AR96" s="58"/>
      <c r="AS96" s="59"/>
      <c r="AU96" s="84"/>
      <c r="AV96" s="84"/>
      <c r="AW96" s="84"/>
      <c r="AX96" s="84"/>
      <c r="AY96" s="77"/>
      <c r="AZ96" s="58"/>
      <c r="BA96" s="58"/>
      <c r="BB96" s="58"/>
      <c r="BC96" s="59"/>
      <c r="BD96" s="84"/>
      <c r="BE96" s="77"/>
      <c r="BF96" s="96"/>
      <c r="BG96" s="84"/>
      <c r="BH96" s="77"/>
      <c r="BJ96" s="58"/>
      <c r="BK96" s="58"/>
      <c r="BL96" s="73"/>
      <c r="BM96" s="59"/>
      <c r="BN96" s="84"/>
      <c r="BO96" s="77"/>
      <c r="BP96" s="96"/>
      <c r="BQ96" s="84"/>
      <c r="BR96" s="84"/>
      <c r="BS96" s="77"/>
      <c r="BT96" s="58"/>
      <c r="BU96" s="58"/>
      <c r="BV96" s="73"/>
      <c r="BW96" s="59"/>
      <c r="BX96" s="77"/>
      <c r="BY96" s="125"/>
      <c r="BZ96" s="75"/>
      <c r="CA96" s="84"/>
      <c r="CB96" s="77"/>
      <c r="CD96" s="58"/>
      <c r="CE96" s="58"/>
      <c r="CF96" s="58"/>
      <c r="CG96" s="59"/>
      <c r="CH96" s="125"/>
      <c r="CI96" s="75"/>
      <c r="CJ96" s="75"/>
      <c r="CK96" s="77"/>
      <c r="CN96" s="58"/>
      <c r="CO96" s="58"/>
      <c r="CP96" s="58"/>
      <c r="CQ96" s="59"/>
      <c r="CR96" s="125"/>
      <c r="CS96" s="75"/>
      <c r="CT96" s="75"/>
      <c r="CX96" s="58"/>
      <c r="CY96" s="58"/>
      <c r="CZ96" s="58"/>
      <c r="DA96" s="59"/>
      <c r="DB96" s="125"/>
      <c r="DC96" s="75"/>
      <c r="DD96" s="75"/>
      <c r="DH96" s="58"/>
      <c r="DI96" s="58"/>
      <c r="DJ96" s="58"/>
      <c r="DK96" s="59"/>
      <c r="DM96" s="259" t="s">
        <v>135</v>
      </c>
      <c r="DN96" s="241" t="s">
        <v>105</v>
      </c>
      <c r="DO96" s="249">
        <v>2022</v>
      </c>
      <c r="DP96" s="243">
        <f t="shared" si="156"/>
        <v>381.41428571428571</v>
      </c>
      <c r="DQ96" s="248">
        <v>952.44</v>
      </c>
      <c r="DR96" s="244">
        <f t="shared" si="155"/>
        <v>20.001365142857164</v>
      </c>
      <c r="DS96" s="245">
        <v>2025</v>
      </c>
    </row>
    <row r="97" spans="1:124" ht="12.9" customHeight="1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8"/>
      <c r="P97" s="58"/>
      <c r="Q97" s="58"/>
      <c r="R97" s="58"/>
      <c r="S97" s="58"/>
      <c r="T97" s="58"/>
      <c r="U97" s="59"/>
      <c r="V97" s="129"/>
      <c r="W97" s="51"/>
      <c r="X97" s="51"/>
      <c r="Y97" s="51"/>
      <c r="Z97" s="51"/>
      <c r="AA97" s="51"/>
      <c r="AB97" s="51"/>
      <c r="AC97" s="58"/>
      <c r="AD97" s="58"/>
      <c r="AE97" s="58"/>
      <c r="AF97" s="58"/>
      <c r="AG97" s="58"/>
      <c r="AH97" s="58"/>
      <c r="AI97" s="59"/>
      <c r="AJ97" s="51"/>
      <c r="AK97" s="51"/>
      <c r="AM97" s="58"/>
      <c r="AN97" s="58"/>
      <c r="AO97" s="63"/>
      <c r="AP97" s="58"/>
      <c r="AQ97" s="58"/>
      <c r="AR97" s="58"/>
      <c r="AS97" s="59"/>
      <c r="AU97" s="84"/>
      <c r="AV97" s="84"/>
      <c r="AW97" s="84"/>
      <c r="AX97" s="84"/>
      <c r="AY97" s="77"/>
      <c r="AZ97" s="58"/>
      <c r="BA97" s="58"/>
      <c r="BB97" s="58"/>
      <c r="BC97" s="59"/>
      <c r="BD97" s="84"/>
      <c r="BE97" s="77"/>
      <c r="BF97" s="96"/>
      <c r="BG97" s="84"/>
      <c r="BH97" s="77"/>
      <c r="BJ97" s="58"/>
      <c r="BK97" s="58"/>
      <c r="BL97" s="73"/>
      <c r="BM97" s="59"/>
      <c r="BN97" s="84"/>
      <c r="BO97" s="77"/>
      <c r="BP97" s="96"/>
      <c r="BQ97" s="84"/>
      <c r="BR97" s="84"/>
      <c r="BS97" s="77"/>
      <c r="BT97" s="58"/>
      <c r="BU97" s="58"/>
      <c r="BV97" s="73"/>
      <c r="BW97" s="59"/>
      <c r="BX97" s="77"/>
      <c r="BY97" s="125"/>
      <c r="BZ97" s="75"/>
      <c r="CA97" s="84"/>
      <c r="CB97" s="77"/>
      <c r="CD97" s="58"/>
      <c r="CE97" s="58"/>
      <c r="CF97" s="58"/>
      <c r="CG97" s="59"/>
      <c r="CH97" s="125"/>
      <c r="CI97" s="75"/>
      <c r="CJ97" s="75"/>
      <c r="CK97" s="77"/>
      <c r="CN97" s="58"/>
      <c r="CO97" s="58"/>
      <c r="CP97" s="58"/>
      <c r="CQ97" s="59"/>
      <c r="CR97" s="125"/>
      <c r="CS97" s="75"/>
      <c r="CT97" s="75"/>
      <c r="CX97" s="58"/>
      <c r="CY97" s="58"/>
      <c r="CZ97" s="58"/>
      <c r="DA97" s="59"/>
      <c r="DB97" s="125"/>
      <c r="DC97" s="75"/>
      <c r="DD97" s="75"/>
      <c r="DH97" s="58"/>
      <c r="DI97" s="58"/>
      <c r="DJ97" s="58"/>
      <c r="DK97" s="59"/>
      <c r="DM97" s="259" t="s">
        <v>30</v>
      </c>
      <c r="DN97" s="241" t="s">
        <v>105</v>
      </c>
      <c r="DO97" s="249">
        <v>2022</v>
      </c>
      <c r="DP97" s="243">
        <f t="shared" si="156"/>
        <v>381.41428571428571</v>
      </c>
      <c r="DQ97" s="248">
        <v>945.21</v>
      </c>
      <c r="DR97" s="244">
        <f t="shared" si="155"/>
        <v>17.24373985714287</v>
      </c>
      <c r="DS97" s="245">
        <v>2025</v>
      </c>
    </row>
    <row r="98" spans="1:124" ht="12.9" customHeight="1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8"/>
      <c r="P98" s="58"/>
      <c r="Q98" s="58"/>
      <c r="R98" s="58"/>
      <c r="S98" s="58"/>
      <c r="T98" s="58"/>
      <c r="U98" s="59"/>
      <c r="V98" s="129"/>
      <c r="W98" s="51"/>
      <c r="X98" s="51"/>
      <c r="Y98" s="51"/>
      <c r="Z98" s="51"/>
      <c r="AA98" s="51"/>
      <c r="AB98" s="51"/>
      <c r="AC98" s="58"/>
      <c r="AD98" s="58"/>
      <c r="AE98" s="58"/>
      <c r="AF98" s="58"/>
      <c r="AG98" s="58"/>
      <c r="AH98" s="58"/>
      <c r="AI98" s="59"/>
      <c r="AJ98" s="51"/>
      <c r="AK98" s="51"/>
      <c r="AM98" s="58"/>
      <c r="AN98" s="58"/>
      <c r="AO98" s="63"/>
      <c r="AP98" s="58"/>
      <c r="AQ98" s="58"/>
      <c r="AR98" s="58"/>
      <c r="AS98" s="59"/>
      <c r="AU98" s="84"/>
      <c r="AV98" s="84"/>
      <c r="AW98" s="84"/>
      <c r="AX98" s="84"/>
      <c r="AY98" s="77"/>
      <c r="AZ98" s="58"/>
      <c r="BA98" s="58"/>
      <c r="BB98" s="58"/>
      <c r="BC98" s="59"/>
      <c r="BD98" s="84"/>
      <c r="BE98" s="77"/>
      <c r="BF98" s="96"/>
      <c r="BG98" s="84"/>
      <c r="BH98" s="77"/>
      <c r="BJ98" s="58"/>
      <c r="BK98" s="58"/>
      <c r="BL98" s="73"/>
      <c r="BM98" s="59"/>
      <c r="BN98" s="84"/>
      <c r="BO98" s="77"/>
      <c r="BP98" s="96"/>
      <c r="BQ98" s="84"/>
      <c r="BR98" s="84"/>
      <c r="BS98" s="77"/>
      <c r="BT98" s="58"/>
      <c r="BU98" s="58"/>
      <c r="BV98" s="73"/>
      <c r="BW98" s="59"/>
      <c r="BX98" s="77"/>
      <c r="BY98" s="125"/>
      <c r="BZ98" s="75"/>
      <c r="CA98" s="84"/>
      <c r="CB98" s="77"/>
      <c r="CD98" s="58"/>
      <c r="CE98" s="58"/>
      <c r="CF98" s="58"/>
      <c r="CG98" s="59"/>
      <c r="CH98" s="125"/>
      <c r="CI98" s="75"/>
      <c r="CJ98" s="75"/>
      <c r="CK98" s="77"/>
      <c r="CN98" s="58"/>
      <c r="CO98" s="58"/>
      <c r="CP98" s="58"/>
      <c r="CQ98" s="59"/>
      <c r="CR98" s="125"/>
      <c r="CS98" s="75"/>
      <c r="CT98" s="75"/>
      <c r="CX98" s="58"/>
      <c r="CY98" s="58"/>
      <c r="CZ98" s="58"/>
      <c r="DA98" s="59"/>
      <c r="DB98" s="125"/>
      <c r="DC98" s="75"/>
      <c r="DD98" s="75"/>
      <c r="DH98" s="58"/>
      <c r="DI98" s="58"/>
      <c r="DJ98" s="58"/>
      <c r="DK98" s="59"/>
      <c r="DM98" s="240" t="s">
        <v>58</v>
      </c>
      <c r="DN98" s="241" t="s">
        <v>105</v>
      </c>
      <c r="DO98" s="249">
        <v>2022</v>
      </c>
      <c r="DP98" s="243">
        <f t="shared" si="156"/>
        <v>381.41428571428571</v>
      </c>
      <c r="DQ98" s="248">
        <v>907.43</v>
      </c>
      <c r="DR98" s="244">
        <f t="shared" si="155"/>
        <v>2.8339081428571236</v>
      </c>
      <c r="DS98" s="245">
        <v>2025</v>
      </c>
    </row>
    <row r="99" spans="1:124" ht="12.9" customHeight="1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8"/>
      <c r="P99" s="58"/>
      <c r="Q99" s="58"/>
      <c r="R99" s="58"/>
      <c r="S99" s="58"/>
      <c r="T99" s="58"/>
      <c r="U99" s="59"/>
      <c r="V99" s="129"/>
      <c r="W99" s="51"/>
      <c r="X99" s="51"/>
      <c r="Y99" s="51"/>
      <c r="Z99" s="51"/>
      <c r="AA99" s="51"/>
      <c r="AB99" s="51"/>
      <c r="AC99" s="58"/>
      <c r="AD99" s="58"/>
      <c r="AE99" s="58"/>
      <c r="AF99" s="58"/>
      <c r="AG99" s="58"/>
      <c r="AH99" s="58"/>
      <c r="AI99" s="59"/>
      <c r="AJ99" s="51"/>
      <c r="AK99" s="51"/>
      <c r="AM99" s="58"/>
      <c r="AN99" s="58"/>
      <c r="AO99" s="63"/>
      <c r="AP99" s="58"/>
      <c r="AQ99" s="58"/>
      <c r="AR99" s="58"/>
      <c r="AS99" s="59"/>
      <c r="AU99" s="84"/>
      <c r="AV99" s="84"/>
      <c r="AW99" s="84"/>
      <c r="AX99" s="84"/>
      <c r="AY99" s="77"/>
      <c r="AZ99" s="58"/>
      <c r="BA99" s="58"/>
      <c r="BB99" s="58"/>
      <c r="BC99" s="59"/>
      <c r="BD99" s="84"/>
      <c r="BE99" s="77"/>
      <c r="BF99" s="96"/>
      <c r="BG99" s="84"/>
      <c r="BH99" s="77"/>
      <c r="BJ99" s="58"/>
      <c r="BK99" s="58"/>
      <c r="BL99" s="73"/>
      <c r="BM99" s="59"/>
      <c r="BN99" s="84"/>
      <c r="BO99" s="77"/>
      <c r="BP99" s="96"/>
      <c r="BQ99" s="84"/>
      <c r="BR99" s="84"/>
      <c r="BS99" s="77"/>
      <c r="BT99" s="58"/>
      <c r="BU99" s="58"/>
      <c r="BV99" s="73"/>
      <c r="BW99" s="59"/>
      <c r="BX99" s="77"/>
      <c r="BY99" s="125"/>
      <c r="BZ99" s="75"/>
      <c r="CA99" s="84"/>
      <c r="CB99" s="77"/>
      <c r="CD99" s="58"/>
      <c r="CE99" s="58"/>
      <c r="CF99" s="58"/>
      <c r="CG99" s="59"/>
      <c r="CH99" s="125"/>
      <c r="CI99" s="75"/>
      <c r="CJ99" s="75"/>
      <c r="CK99" s="77"/>
      <c r="CN99" s="58"/>
      <c r="CO99" s="58"/>
      <c r="CP99" s="58"/>
      <c r="CQ99" s="59"/>
      <c r="CR99" s="125"/>
      <c r="CS99" s="75"/>
      <c r="CT99" s="75"/>
      <c r="CX99" s="58"/>
      <c r="CY99" s="58"/>
      <c r="CZ99" s="58"/>
      <c r="DA99" s="59"/>
      <c r="DB99" s="125"/>
      <c r="DC99" s="75"/>
      <c r="DD99" s="75"/>
      <c r="DH99" s="58"/>
      <c r="DI99" s="58"/>
      <c r="DJ99" s="58"/>
      <c r="DK99" s="59"/>
      <c r="DM99" s="259" t="s">
        <v>30</v>
      </c>
      <c r="DN99" s="252" t="s">
        <v>141</v>
      </c>
      <c r="DO99" s="253">
        <v>2022</v>
      </c>
      <c r="DP99" s="243">
        <f t="shared" si="156"/>
        <v>381.41428571428571</v>
      </c>
      <c r="DQ99" s="248">
        <v>945.26</v>
      </c>
      <c r="DR99" s="244">
        <f t="shared" si="155"/>
        <v>17.262810571428567</v>
      </c>
      <c r="DS99" s="245">
        <v>2025</v>
      </c>
    </row>
    <row r="100" spans="1:124" ht="12.9" customHeight="1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8"/>
      <c r="P100" s="58"/>
      <c r="Q100" s="58"/>
      <c r="R100" s="58"/>
      <c r="S100" s="58"/>
      <c r="T100" s="58"/>
      <c r="U100" s="59"/>
      <c r="V100" s="129"/>
      <c r="W100" s="51"/>
      <c r="X100" s="51"/>
      <c r="Y100" s="51"/>
      <c r="Z100" s="51"/>
      <c r="AA100" s="51"/>
      <c r="AB100" s="51"/>
      <c r="AC100" s="58"/>
      <c r="AD100" s="58"/>
      <c r="AE100" s="58"/>
      <c r="AF100" s="58"/>
      <c r="AG100" s="58"/>
      <c r="AH100" s="58"/>
      <c r="AI100" s="59"/>
      <c r="AJ100" s="51"/>
      <c r="AK100" s="51"/>
      <c r="AM100" s="58"/>
      <c r="AN100" s="58"/>
      <c r="AO100" s="63"/>
      <c r="AP100" s="58"/>
      <c r="AQ100" s="58"/>
      <c r="AR100" s="58"/>
      <c r="AS100" s="59"/>
      <c r="AU100" s="84"/>
      <c r="AV100" s="84"/>
      <c r="AW100" s="84"/>
      <c r="AX100" s="84"/>
      <c r="AY100" s="77"/>
      <c r="AZ100" s="58"/>
      <c r="BA100" s="58"/>
      <c r="BB100" s="58"/>
      <c r="BC100" s="59"/>
      <c r="BD100" s="84"/>
      <c r="BE100" s="77"/>
      <c r="BF100" s="96"/>
      <c r="BG100" s="84"/>
      <c r="BH100" s="77"/>
      <c r="BJ100" s="58"/>
      <c r="BK100" s="58"/>
      <c r="BL100" s="73"/>
      <c r="BM100" s="59"/>
      <c r="BN100" s="84"/>
      <c r="BO100" s="77"/>
      <c r="BP100" s="96"/>
      <c r="BQ100" s="84"/>
      <c r="BR100" s="84"/>
      <c r="BS100" s="77"/>
      <c r="BT100" s="58"/>
      <c r="BU100" s="58"/>
      <c r="BV100" s="73"/>
      <c r="BW100" s="59"/>
      <c r="BX100" s="77"/>
      <c r="BY100" s="125"/>
      <c r="BZ100" s="75"/>
      <c r="CA100" s="84"/>
      <c r="CB100" s="77"/>
      <c r="CD100" s="58"/>
      <c r="CE100" s="58"/>
      <c r="CF100" s="58"/>
      <c r="CG100" s="59"/>
      <c r="CH100" s="125"/>
      <c r="CI100" s="75"/>
      <c r="CJ100" s="75"/>
      <c r="CK100" s="77"/>
      <c r="CN100" s="58"/>
      <c r="CO100" s="58"/>
      <c r="CP100" s="58"/>
      <c r="CQ100" s="59"/>
      <c r="CR100" s="125"/>
      <c r="CS100" s="75"/>
      <c r="CT100" s="75"/>
      <c r="CX100" s="58"/>
      <c r="CY100" s="58"/>
      <c r="CZ100" s="58"/>
      <c r="DA100" s="59"/>
      <c r="DB100" s="125"/>
      <c r="DC100" s="75"/>
      <c r="DD100" s="75"/>
      <c r="DH100" s="58"/>
      <c r="DI100" s="58"/>
      <c r="DJ100" s="58"/>
      <c r="DK100" s="59"/>
      <c r="DM100" s="251" t="s">
        <v>35</v>
      </c>
      <c r="DN100" s="254" t="s">
        <v>142</v>
      </c>
      <c r="DO100" s="253">
        <v>2023</v>
      </c>
      <c r="DP100" s="243">
        <f>$DI$5</f>
        <v>450</v>
      </c>
      <c r="DQ100" s="248">
        <v>913.52</v>
      </c>
      <c r="DR100" s="244">
        <f t="shared" si="155"/>
        <v>6.0839999999999916</v>
      </c>
      <c r="DS100" s="245">
        <v>2025</v>
      </c>
    </row>
    <row r="101" spans="1:124" ht="12.9" customHeight="1" x14ac:dyDescent="0.3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8"/>
      <c r="P101" s="58"/>
      <c r="Q101" s="58"/>
      <c r="R101" s="58"/>
      <c r="S101" s="58"/>
      <c r="T101" s="58"/>
      <c r="U101" s="59"/>
      <c r="V101" s="129"/>
      <c r="W101" s="51"/>
      <c r="X101" s="51"/>
      <c r="Y101" s="51"/>
      <c r="Z101" s="51"/>
      <c r="AA101" s="51"/>
      <c r="AB101" s="51"/>
      <c r="AC101" s="58"/>
      <c r="AD101" s="58"/>
      <c r="AE101" s="58"/>
      <c r="AF101" s="58"/>
      <c r="AG101" s="58"/>
      <c r="AH101" s="58"/>
      <c r="AI101" s="59"/>
      <c r="AJ101" s="51"/>
      <c r="AK101" s="51"/>
      <c r="AM101" s="58"/>
      <c r="AN101" s="58"/>
      <c r="AO101" s="63"/>
      <c r="AP101" s="58"/>
      <c r="AQ101" s="58"/>
      <c r="AR101" s="58"/>
      <c r="AS101" s="59"/>
      <c r="AU101" s="84"/>
      <c r="AV101" s="84"/>
      <c r="AW101" s="84"/>
      <c r="AX101" s="84"/>
      <c r="AY101" s="77"/>
      <c r="AZ101" s="58"/>
      <c r="BA101" s="58"/>
      <c r="BB101" s="58"/>
      <c r="BC101" s="59"/>
      <c r="BD101" s="84"/>
      <c r="BE101" s="77"/>
      <c r="BF101" s="96"/>
      <c r="BG101" s="84"/>
      <c r="BH101" s="77"/>
      <c r="BJ101" s="58"/>
      <c r="BK101" s="58"/>
      <c r="BL101" s="73"/>
      <c r="BM101" s="59"/>
      <c r="BN101" s="84"/>
      <c r="BO101" s="77"/>
      <c r="BP101" s="96"/>
      <c r="BQ101" s="84"/>
      <c r="BR101" s="84"/>
      <c r="BS101" s="77"/>
      <c r="BT101" s="58"/>
      <c r="BU101" s="58"/>
      <c r="BV101" s="73"/>
      <c r="BW101" s="59"/>
      <c r="BX101" s="77"/>
      <c r="BY101" s="125"/>
      <c r="BZ101" s="75"/>
      <c r="CA101" s="84"/>
      <c r="CB101" s="77"/>
      <c r="CD101" s="58"/>
      <c r="CE101" s="58"/>
      <c r="CF101" s="58"/>
      <c r="CG101" s="59"/>
      <c r="CH101" s="125"/>
      <c r="CI101" s="75"/>
      <c r="CJ101" s="75"/>
      <c r="CK101" s="77"/>
      <c r="CN101" s="58"/>
      <c r="CO101" s="58"/>
      <c r="CP101" s="58"/>
      <c r="CQ101" s="59"/>
      <c r="CR101" s="125"/>
      <c r="CS101" s="75"/>
      <c r="CT101" s="75"/>
      <c r="CX101" s="58"/>
      <c r="CY101" s="58"/>
      <c r="CZ101" s="58"/>
      <c r="DA101" s="59"/>
      <c r="DB101" s="125"/>
      <c r="DC101" s="75"/>
      <c r="DD101" s="75"/>
      <c r="DH101" s="58"/>
      <c r="DI101" s="58"/>
      <c r="DJ101" s="58"/>
      <c r="DK101" s="59"/>
      <c r="DM101" s="251" t="s">
        <v>65</v>
      </c>
      <c r="DN101" s="252" t="s">
        <v>143</v>
      </c>
      <c r="DO101" s="253">
        <v>2023</v>
      </c>
      <c r="DP101" s="243">
        <f t="shared" ref="DP101:DP102" si="157">$DI$5</f>
        <v>450</v>
      </c>
      <c r="DQ101" s="255">
        <v>944.95</v>
      </c>
      <c r="DR101" s="244">
        <f t="shared" si="155"/>
        <v>20.22750000000002</v>
      </c>
      <c r="DS101" s="245">
        <v>2025</v>
      </c>
    </row>
    <row r="102" spans="1:124" ht="12.9" customHeight="1" x14ac:dyDescent="0.3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8"/>
      <c r="P102" s="58"/>
      <c r="Q102" s="58"/>
      <c r="R102" s="58"/>
      <c r="S102" s="58"/>
      <c r="T102" s="58"/>
      <c r="U102" s="59"/>
      <c r="V102" s="129"/>
      <c r="W102" s="51"/>
      <c r="X102" s="51"/>
      <c r="Y102" s="51"/>
      <c r="Z102" s="51"/>
      <c r="AA102" s="51"/>
      <c r="AB102" s="51"/>
      <c r="AC102" s="58"/>
      <c r="AD102" s="58"/>
      <c r="AE102" s="58"/>
      <c r="AF102" s="58"/>
      <c r="AG102" s="58"/>
      <c r="AH102" s="58"/>
      <c r="AI102" s="59"/>
      <c r="AJ102" s="51"/>
      <c r="AK102" s="51"/>
      <c r="AM102" s="58"/>
      <c r="AN102" s="58"/>
      <c r="AO102" s="63"/>
      <c r="AP102" s="58"/>
      <c r="AQ102" s="58"/>
      <c r="AR102" s="58"/>
      <c r="AS102" s="59"/>
      <c r="AU102" s="84"/>
      <c r="AV102" s="84"/>
      <c r="AW102" s="84"/>
      <c r="AX102" s="84"/>
      <c r="AY102" s="77"/>
      <c r="AZ102" s="58"/>
      <c r="BA102" s="58"/>
      <c r="BB102" s="58"/>
      <c r="BC102" s="59"/>
      <c r="BD102" s="84"/>
      <c r="BE102" s="77"/>
      <c r="BF102" s="96"/>
      <c r="BG102" s="84"/>
      <c r="BH102" s="77"/>
      <c r="BJ102" s="58"/>
      <c r="BK102" s="58"/>
      <c r="BL102" s="73"/>
      <c r="BM102" s="59"/>
      <c r="BN102" s="84"/>
      <c r="BO102" s="77"/>
      <c r="BP102" s="96"/>
      <c r="BQ102" s="84"/>
      <c r="BR102" s="84"/>
      <c r="BS102" s="77"/>
      <c r="BT102" s="58"/>
      <c r="BU102" s="58"/>
      <c r="BV102" s="73"/>
      <c r="BW102" s="59"/>
      <c r="BX102" s="77"/>
      <c r="BY102" s="125"/>
      <c r="BZ102" s="75"/>
      <c r="CA102" s="84"/>
      <c r="CB102" s="77"/>
      <c r="CD102" s="58"/>
      <c r="CE102" s="58"/>
      <c r="CF102" s="58"/>
      <c r="CG102" s="59"/>
      <c r="CH102" s="125"/>
      <c r="CI102" s="75"/>
      <c r="CJ102" s="75"/>
      <c r="CK102" s="77"/>
      <c r="CN102" s="58"/>
      <c r="CO102" s="58"/>
      <c r="CP102" s="58"/>
      <c r="CQ102" s="59"/>
      <c r="CR102" s="125"/>
      <c r="CS102" s="75"/>
      <c r="CT102" s="75"/>
      <c r="CX102" s="58"/>
      <c r="CY102" s="58"/>
      <c r="CZ102" s="58"/>
      <c r="DA102" s="59"/>
      <c r="DB102" s="125"/>
      <c r="DC102" s="75"/>
      <c r="DD102" s="75"/>
      <c r="DH102" s="58"/>
      <c r="DI102" s="58"/>
      <c r="DJ102" s="58"/>
      <c r="DK102" s="59"/>
      <c r="DM102" s="251" t="s">
        <v>51</v>
      </c>
      <c r="DN102" s="252" t="s">
        <v>143</v>
      </c>
      <c r="DO102" s="253">
        <v>2023</v>
      </c>
      <c r="DP102" s="243">
        <f t="shared" si="157"/>
        <v>450</v>
      </c>
      <c r="DQ102" s="255">
        <v>939.28</v>
      </c>
      <c r="DR102" s="244">
        <f t="shared" si="155"/>
        <v>17.675999999999988</v>
      </c>
      <c r="DS102" s="245">
        <v>2025</v>
      </c>
    </row>
    <row r="103" spans="1:124" ht="12.9" customHeight="1" x14ac:dyDescent="0.3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8"/>
      <c r="P103" s="58"/>
      <c r="Q103" s="58"/>
      <c r="R103" s="58"/>
      <c r="S103" s="58"/>
      <c r="T103" s="58"/>
      <c r="U103" s="59"/>
      <c r="V103" s="129"/>
      <c r="W103" s="51"/>
      <c r="X103" s="51"/>
      <c r="Y103" s="51"/>
      <c r="Z103" s="51"/>
      <c r="AA103" s="51"/>
      <c r="AB103" s="51"/>
      <c r="AC103" s="58"/>
      <c r="AD103" s="58"/>
      <c r="AE103" s="58"/>
      <c r="AF103" s="58"/>
      <c r="AG103" s="58"/>
      <c r="AH103" s="58"/>
      <c r="AI103" s="59"/>
      <c r="AJ103" s="51"/>
      <c r="AK103" s="51"/>
      <c r="AM103" s="58"/>
      <c r="AN103" s="58"/>
      <c r="AO103" s="63"/>
      <c r="AP103" s="58"/>
      <c r="AQ103" s="58"/>
      <c r="AR103" s="58"/>
      <c r="AS103" s="59"/>
      <c r="AU103" s="84"/>
      <c r="AV103" s="84"/>
      <c r="AW103" s="84"/>
      <c r="AX103" s="84"/>
      <c r="AY103" s="77"/>
      <c r="AZ103" s="58"/>
      <c r="BA103" s="58"/>
      <c r="BB103" s="58"/>
      <c r="BC103" s="59"/>
      <c r="BD103" s="84"/>
      <c r="BE103" s="77"/>
      <c r="BF103" s="96"/>
      <c r="BG103" s="84"/>
      <c r="BH103" s="77"/>
      <c r="BJ103" s="58"/>
      <c r="BK103" s="58"/>
      <c r="BL103" s="73"/>
      <c r="BM103" s="59"/>
      <c r="BN103" s="84"/>
      <c r="BO103" s="77"/>
      <c r="BP103" s="96"/>
      <c r="BQ103" s="84"/>
      <c r="BR103" s="84"/>
      <c r="BS103" s="77"/>
      <c r="BT103" s="58"/>
      <c r="BU103" s="58"/>
      <c r="BV103" s="73"/>
      <c r="BW103" s="59"/>
      <c r="BX103" s="77"/>
      <c r="BY103" s="125"/>
      <c r="BZ103" s="75"/>
      <c r="CA103" s="84"/>
      <c r="CB103" s="77"/>
      <c r="CD103" s="58"/>
      <c r="CE103" s="58"/>
      <c r="CF103" s="58"/>
      <c r="CG103" s="59"/>
      <c r="CH103" s="125"/>
      <c r="CI103" s="75"/>
      <c r="CJ103" s="75"/>
      <c r="CK103" s="77"/>
      <c r="CN103" s="58"/>
      <c r="CO103" s="58"/>
      <c r="CP103" s="58"/>
      <c r="CQ103" s="59"/>
      <c r="CR103" s="125"/>
      <c r="CS103" s="75"/>
      <c r="CT103" s="75"/>
      <c r="CX103" s="58"/>
      <c r="CY103" s="58"/>
      <c r="CZ103" s="58"/>
      <c r="DA103" s="59"/>
      <c r="DB103" s="125"/>
      <c r="DC103" s="75"/>
      <c r="DD103" s="75"/>
      <c r="DH103" s="58"/>
      <c r="DI103" s="58"/>
      <c r="DJ103" s="58"/>
      <c r="DK103" s="59"/>
      <c r="DM103" s="259" t="s">
        <v>135</v>
      </c>
      <c r="DN103" s="257" t="s">
        <v>234</v>
      </c>
      <c r="DO103" s="248">
        <v>2024</v>
      </c>
      <c r="DP103" s="243">
        <v>550</v>
      </c>
      <c r="DQ103" s="255">
        <v>908.77</v>
      </c>
      <c r="DR103" s="244">
        <f t="shared" si="155"/>
        <v>4.8234999999999904</v>
      </c>
      <c r="DS103" s="258">
        <v>2025</v>
      </c>
    </row>
    <row r="104" spans="1:124" ht="12.9" customHeight="1" x14ac:dyDescent="0.3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8"/>
      <c r="P104" s="58"/>
      <c r="Q104" s="58"/>
      <c r="R104" s="58"/>
      <c r="S104" s="58"/>
      <c r="T104" s="58"/>
      <c r="U104" s="59"/>
      <c r="V104" s="129"/>
      <c r="W104" s="51"/>
      <c r="X104" s="51"/>
      <c r="Y104" s="51"/>
      <c r="Z104" s="51"/>
      <c r="AA104" s="51"/>
      <c r="AB104" s="51"/>
      <c r="AC104" s="58"/>
      <c r="AD104" s="58"/>
      <c r="AE104" s="58"/>
      <c r="AF104" s="58"/>
      <c r="AG104" s="58"/>
      <c r="AH104" s="58"/>
      <c r="AI104" s="59"/>
      <c r="AJ104" s="51"/>
      <c r="AK104" s="51"/>
      <c r="AM104" s="58"/>
      <c r="AN104" s="58"/>
      <c r="AO104" s="63"/>
      <c r="AP104" s="58"/>
      <c r="AQ104" s="58"/>
      <c r="AR104" s="58"/>
      <c r="AS104" s="59"/>
      <c r="AU104" s="84"/>
      <c r="AV104" s="84"/>
      <c r="AW104" s="84"/>
      <c r="AX104" s="84"/>
      <c r="AY104" s="77"/>
      <c r="AZ104" s="58"/>
      <c r="BA104" s="58"/>
      <c r="BB104" s="58"/>
      <c r="BC104" s="59"/>
      <c r="BD104" s="84"/>
      <c r="BE104" s="77"/>
      <c r="BF104" s="96"/>
      <c r="BG104" s="84"/>
      <c r="BH104" s="77"/>
      <c r="BJ104" s="58"/>
      <c r="BK104" s="58"/>
      <c r="BL104" s="73"/>
      <c r="BM104" s="59"/>
      <c r="BN104" s="84"/>
      <c r="BO104" s="77"/>
      <c r="BP104" s="96"/>
      <c r="BQ104" s="84"/>
      <c r="BR104" s="84"/>
      <c r="BS104" s="77"/>
      <c r="BT104" s="58"/>
      <c r="BU104" s="58"/>
      <c r="BV104" s="73"/>
      <c r="BW104" s="59"/>
      <c r="BX104" s="77"/>
      <c r="BY104" s="125"/>
      <c r="BZ104" s="75"/>
      <c r="CA104" s="84"/>
      <c r="CB104" s="77"/>
      <c r="CD104" s="58"/>
      <c r="CE104" s="58"/>
      <c r="CF104" s="58"/>
      <c r="CG104" s="59"/>
      <c r="CH104" s="125"/>
      <c r="CI104" s="75"/>
      <c r="CJ104" s="75"/>
      <c r="CK104" s="77"/>
      <c r="CN104" s="58"/>
      <c r="CO104" s="58"/>
      <c r="CP104" s="58"/>
      <c r="CQ104" s="59"/>
      <c r="CR104" s="125"/>
      <c r="CS104" s="75"/>
      <c r="CT104" s="75"/>
      <c r="CX104" s="58"/>
      <c r="CY104" s="58"/>
      <c r="CZ104" s="58"/>
      <c r="DA104" s="59"/>
      <c r="DB104" s="125"/>
      <c r="DC104" s="75"/>
      <c r="DD104" s="75"/>
      <c r="DH104" s="58"/>
      <c r="DI104" s="58"/>
      <c r="DJ104" s="58"/>
      <c r="DK104" s="59"/>
      <c r="DM104" s="256" t="s">
        <v>35</v>
      </c>
      <c r="DN104" s="257" t="s">
        <v>235</v>
      </c>
      <c r="DO104" s="248">
        <v>2024</v>
      </c>
      <c r="DP104" s="243">
        <v>550</v>
      </c>
      <c r="DQ104" s="255">
        <v>952.27</v>
      </c>
      <c r="DR104" s="244">
        <f t="shared" si="155"/>
        <v>28.748499999999989</v>
      </c>
      <c r="DS104" s="258">
        <v>2025</v>
      </c>
    </row>
    <row r="105" spans="1:124" ht="12.9" customHeight="1" x14ac:dyDescent="0.3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8"/>
      <c r="P105" s="58"/>
      <c r="Q105" s="58"/>
      <c r="R105" s="58"/>
      <c r="S105" s="58"/>
      <c r="T105" s="58"/>
      <c r="U105" s="59"/>
      <c r="V105" s="129"/>
      <c r="W105" s="51"/>
      <c r="X105" s="51"/>
      <c r="Y105" s="51"/>
      <c r="Z105" s="51"/>
      <c r="AA105" s="51"/>
      <c r="AB105" s="51"/>
      <c r="AC105" s="58"/>
      <c r="AD105" s="58"/>
      <c r="AE105" s="58"/>
      <c r="AF105" s="58"/>
      <c r="AG105" s="58"/>
      <c r="AH105" s="58"/>
      <c r="AI105" s="59"/>
      <c r="AJ105" s="51"/>
      <c r="AK105" s="51"/>
      <c r="AM105" s="58"/>
      <c r="AN105" s="58"/>
      <c r="AO105" s="63"/>
      <c r="AP105" s="58"/>
      <c r="AQ105" s="58"/>
      <c r="AR105" s="58"/>
      <c r="AS105" s="59"/>
      <c r="AU105" s="84"/>
      <c r="AV105" s="84"/>
      <c r="AW105" s="84"/>
      <c r="AX105" s="84"/>
      <c r="AY105" s="77"/>
      <c r="AZ105" s="58"/>
      <c r="BA105" s="58"/>
      <c r="BB105" s="58"/>
      <c r="BC105" s="59"/>
      <c r="BD105" s="84"/>
      <c r="BE105" s="77"/>
      <c r="BF105" s="96"/>
      <c r="BG105" s="84"/>
      <c r="BH105" s="77"/>
      <c r="BJ105" s="58"/>
      <c r="BK105" s="58"/>
      <c r="BL105" s="73"/>
      <c r="BM105" s="59"/>
      <c r="BN105" s="84"/>
      <c r="BO105" s="77"/>
      <c r="BP105" s="96"/>
      <c r="BQ105" s="84"/>
      <c r="BR105" s="84"/>
      <c r="BS105" s="77"/>
      <c r="BT105" s="58"/>
      <c r="BU105" s="58"/>
      <c r="BV105" s="73"/>
      <c r="BW105" s="59"/>
      <c r="BX105" s="77"/>
      <c r="BY105" s="125"/>
      <c r="BZ105" s="75"/>
      <c r="CA105" s="84"/>
      <c r="CB105" s="77"/>
      <c r="CD105" s="58"/>
      <c r="CE105" s="58"/>
      <c r="CF105" s="58"/>
      <c r="CG105" s="59"/>
      <c r="CH105" s="125"/>
      <c r="CI105" s="75"/>
      <c r="CJ105" s="75"/>
      <c r="CK105" s="77"/>
      <c r="CN105" s="58"/>
      <c r="CO105" s="58"/>
      <c r="CP105" s="58"/>
      <c r="CQ105" s="59"/>
      <c r="CR105" s="125"/>
      <c r="CS105" s="75"/>
      <c r="CT105" s="75"/>
      <c r="CX105" s="58"/>
      <c r="CY105" s="58"/>
      <c r="CZ105" s="58"/>
      <c r="DA105" s="59"/>
      <c r="DB105" s="125"/>
      <c r="DC105" s="75"/>
      <c r="DD105" s="75"/>
      <c r="DH105" s="58"/>
      <c r="DI105" s="58"/>
      <c r="DJ105" s="58"/>
      <c r="DK105" s="59"/>
      <c r="DM105" s="235"/>
      <c r="DN105" s="236"/>
      <c r="DO105" s="237"/>
      <c r="DP105" s="78"/>
      <c r="DQ105" s="238"/>
      <c r="DR105" s="56"/>
    </row>
    <row r="106" spans="1:124" ht="12.9" customHeight="1" x14ac:dyDescent="0.3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8"/>
      <c r="P106" s="58"/>
      <c r="Q106" s="58"/>
      <c r="R106" s="58"/>
      <c r="S106" s="58"/>
      <c r="T106" s="58"/>
      <c r="U106" s="59"/>
      <c r="V106" s="129"/>
      <c r="W106" s="51"/>
      <c r="X106" s="51"/>
      <c r="Y106" s="51"/>
      <c r="Z106" s="51"/>
      <c r="AA106" s="51"/>
      <c r="AB106" s="51"/>
      <c r="AC106" s="58"/>
      <c r="AD106" s="58"/>
      <c r="AE106" s="58"/>
      <c r="AF106" s="58"/>
      <c r="AG106" s="58"/>
      <c r="AH106" s="58"/>
      <c r="AI106" s="59"/>
      <c r="AJ106" s="51"/>
      <c r="AK106" s="51"/>
      <c r="AM106" s="58"/>
      <c r="AN106" s="58"/>
      <c r="AO106" s="63"/>
      <c r="AP106" s="58"/>
      <c r="AQ106" s="58"/>
      <c r="AR106" s="58"/>
      <c r="AS106" s="59"/>
      <c r="AU106" s="84"/>
      <c r="AV106" s="84"/>
      <c r="AW106" s="84"/>
      <c r="AX106" s="84"/>
      <c r="AY106" s="77"/>
      <c r="AZ106" s="58"/>
      <c r="BA106" s="58"/>
      <c r="BB106" s="58"/>
      <c r="BC106" s="59"/>
      <c r="BD106" s="84"/>
      <c r="BE106" s="77"/>
      <c r="BF106" s="96"/>
      <c r="BG106" s="84"/>
      <c r="BH106" s="77"/>
      <c r="BJ106" s="58"/>
      <c r="BK106" s="58"/>
      <c r="BL106" s="73"/>
      <c r="BM106" s="59"/>
      <c r="BN106" s="84"/>
      <c r="BO106" s="77"/>
      <c r="BP106" s="96"/>
      <c r="BQ106" s="84"/>
      <c r="BR106" s="84"/>
      <c r="BS106" s="77"/>
      <c r="BT106" s="58"/>
      <c r="BU106" s="58"/>
      <c r="BV106" s="73"/>
      <c r="BW106" s="59"/>
      <c r="BX106" s="77"/>
      <c r="BY106" s="125"/>
      <c r="BZ106" s="75"/>
      <c r="CA106" s="84"/>
      <c r="CB106" s="77"/>
      <c r="CD106" s="58"/>
      <c r="CE106" s="58"/>
      <c r="CF106" s="58"/>
      <c r="CG106" s="59"/>
      <c r="CH106" s="125"/>
      <c r="CI106" s="75"/>
      <c r="CJ106" s="75"/>
      <c r="CK106" s="77"/>
      <c r="CN106" s="58"/>
      <c r="CO106" s="58"/>
      <c r="CP106" s="58"/>
      <c r="CQ106" s="59"/>
      <c r="CR106" s="125"/>
      <c r="CS106" s="75"/>
      <c r="CT106" s="75"/>
      <c r="CX106" s="58"/>
      <c r="CY106" s="58"/>
      <c r="CZ106" s="58"/>
      <c r="DA106" s="59"/>
      <c r="DB106" s="125"/>
      <c r="DC106" s="75"/>
      <c r="DD106" s="75"/>
      <c r="DH106" s="58"/>
      <c r="DI106" s="58"/>
      <c r="DJ106" s="58"/>
      <c r="DK106" s="59"/>
      <c r="DM106" s="235"/>
      <c r="DN106" s="236"/>
      <c r="DO106" s="237"/>
      <c r="DP106" s="78"/>
      <c r="DQ106" s="238"/>
      <c r="DR106" s="56"/>
    </row>
    <row r="107" spans="1:124" ht="12.9" customHeight="1" x14ac:dyDescent="0.3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8"/>
      <c r="P107" s="58"/>
      <c r="Q107" s="58"/>
      <c r="R107" s="58"/>
      <c r="S107" s="58"/>
      <c r="T107" s="58"/>
      <c r="U107" s="59"/>
      <c r="V107" s="129"/>
      <c r="W107" s="51"/>
      <c r="X107" s="51"/>
      <c r="Y107" s="51"/>
      <c r="Z107" s="51"/>
      <c r="AA107" s="51"/>
      <c r="AB107" s="51"/>
      <c r="AC107" s="58"/>
      <c r="AD107" s="58"/>
      <c r="AE107" s="58"/>
      <c r="AF107" s="58"/>
      <c r="AG107" s="58"/>
      <c r="AH107" s="58"/>
      <c r="AI107" s="59"/>
      <c r="AJ107" s="51"/>
      <c r="AK107" s="51"/>
      <c r="AM107" s="58"/>
      <c r="AN107" s="58"/>
      <c r="AO107" s="63"/>
      <c r="AP107" s="58"/>
      <c r="AQ107" s="58"/>
      <c r="AR107" s="58"/>
      <c r="AS107" s="59"/>
      <c r="AU107" s="84"/>
      <c r="AV107" s="84"/>
      <c r="AW107" s="84"/>
      <c r="AX107" s="84"/>
      <c r="AY107" s="77"/>
      <c r="AZ107" s="58"/>
      <c r="BA107" s="58"/>
      <c r="BB107" s="58"/>
      <c r="BC107" s="59"/>
      <c r="BD107" s="84"/>
      <c r="BE107" s="77"/>
      <c r="BF107" s="96"/>
      <c r="BG107" s="84"/>
      <c r="BH107" s="77"/>
      <c r="BJ107" s="58"/>
      <c r="BK107" s="58"/>
      <c r="BL107" s="73"/>
      <c r="BM107" s="59"/>
      <c r="BN107" s="84"/>
      <c r="BO107" s="77"/>
      <c r="BP107" s="96"/>
      <c r="BQ107" s="84"/>
      <c r="BR107" s="84"/>
      <c r="BS107" s="77"/>
      <c r="BT107" s="58"/>
      <c r="BU107" s="58"/>
      <c r="BV107" s="73"/>
      <c r="BW107" s="59"/>
      <c r="BX107" s="77"/>
      <c r="BY107" s="125"/>
      <c r="BZ107" s="75"/>
      <c r="CA107" s="84"/>
      <c r="CB107" s="77"/>
      <c r="CD107" s="58"/>
      <c r="CE107" s="58"/>
      <c r="CF107" s="58"/>
      <c r="CG107" s="59"/>
      <c r="CH107" s="125"/>
      <c r="CI107" s="75"/>
      <c r="CJ107" s="75"/>
      <c r="CK107" s="77"/>
      <c r="CN107" s="58"/>
      <c r="CO107" s="58"/>
      <c r="CP107" s="58"/>
      <c r="CQ107" s="59"/>
      <c r="CR107" s="125"/>
      <c r="CS107" s="75"/>
      <c r="CT107" s="75"/>
      <c r="CX107" s="58"/>
      <c r="CY107" s="58"/>
      <c r="CZ107" s="58"/>
      <c r="DA107" s="59"/>
      <c r="DB107" s="125"/>
      <c r="DC107" s="75"/>
      <c r="DD107" s="75"/>
      <c r="DH107" s="58"/>
      <c r="DI107" s="58"/>
      <c r="DJ107" s="58"/>
      <c r="DK107" s="59"/>
      <c r="DM107" s="235"/>
      <c r="DN107" s="236"/>
      <c r="DO107" s="237"/>
      <c r="DP107" s="78"/>
      <c r="DQ107" s="238"/>
      <c r="DR107" s="56"/>
    </row>
    <row r="108" spans="1:124" ht="12.9" customHeight="1" x14ac:dyDescent="0.25">
      <c r="A108" s="51">
        <v>82</v>
      </c>
      <c r="B108" s="51"/>
      <c r="C108" s="51"/>
      <c r="D108" s="51"/>
      <c r="E108" s="51"/>
      <c r="F108" s="51"/>
      <c r="G108" s="51"/>
      <c r="H108" s="51"/>
      <c r="I108" s="51">
        <f t="shared" ref="I108:I125" si="158">D108/D$2*D$5*I$5</f>
        <v>0</v>
      </c>
      <c r="J108" s="51">
        <f t="shared" ref="J108:J125" si="159">E108/E$2*E$5*J$5</f>
        <v>0</v>
      </c>
      <c r="K108" s="51">
        <f t="shared" ref="K108:K125" si="160">I108/MAX(I$8:I$126)*MAX(J$8:J$126)</f>
        <v>0</v>
      </c>
      <c r="L108" s="51">
        <f t="shared" ref="L108:L125" si="161">F108/F$2*F$5*L$5</f>
        <v>0</v>
      </c>
      <c r="M108" s="51">
        <f t="shared" ref="M108:M125" si="162">G108/G$2*G$5*M$5</f>
        <v>0</v>
      </c>
      <c r="N108" s="51">
        <f t="shared" ref="N108:N125" si="163">M108/MAX(M$8:M$126)*MAX(L$8:L$126)</f>
        <v>0</v>
      </c>
      <c r="O108" s="58"/>
      <c r="P108" s="58"/>
      <c r="Q108" s="58"/>
      <c r="R108" s="58">
        <f t="shared" ref="R108:R125" si="164">MAX(J108:K108)</f>
        <v>0</v>
      </c>
      <c r="S108" s="58">
        <f t="shared" ref="S108:S125" si="165">MAX(L108,N108)</f>
        <v>0</v>
      </c>
      <c r="T108" s="58">
        <f t="shared" ref="T108:T125" si="166">H108/H$2*H$5*T$5</f>
        <v>0</v>
      </c>
      <c r="U108" s="59">
        <f t="shared" ref="U108:U122" si="167">SUM(R108+O108,S108+P108,T108+Q108)-MIN(R108+O108,S108+P108,T108+Q108)</f>
        <v>0</v>
      </c>
      <c r="V108" s="129"/>
      <c r="W108" s="51"/>
      <c r="X108" s="51"/>
      <c r="Y108" s="51"/>
      <c r="Z108" s="51">
        <f t="shared" ref="Z108:Z125" si="168">V108/V$2*V$5*Z$5</f>
        <v>0</v>
      </c>
      <c r="AA108" s="51">
        <f t="shared" ref="AA108:AA125" si="169">W108/W$2*W$5*AA$5</f>
        <v>0</v>
      </c>
      <c r="AB108" s="51">
        <f t="shared" ref="AB108:AB125" si="170">Z108/MAX(Z$8:Z$126)*MAX(AA$8:AA$126)</f>
        <v>0</v>
      </c>
      <c r="AC108" s="58"/>
      <c r="AD108" s="58"/>
      <c r="AE108" s="58"/>
      <c r="AF108" s="58">
        <f t="shared" ref="AF108:AF125" si="171">MAX(AA108:AB108)</f>
        <v>0</v>
      </c>
      <c r="AG108" s="58">
        <f t="shared" ref="AG108:AG125" si="172">X108/X$2*X$5*AG$5</f>
        <v>0</v>
      </c>
      <c r="AH108" s="58">
        <f t="shared" ref="AH108:AH125" si="173">Y108/Y$2*Y$5*AH$5</f>
        <v>0</v>
      </c>
      <c r="AI108" s="59">
        <f t="shared" ref="AI108:AI122" si="174">SUM(AF108+AC108,AG108+AD108,AH108+AE108)-MIN(AF108+AC108,AG108+AD108,AH108+AE108)</f>
        <v>0</v>
      </c>
      <c r="AJ108" s="51"/>
      <c r="AK108" s="51"/>
      <c r="AM108" s="58"/>
      <c r="AN108" s="58"/>
      <c r="AO108" s="63"/>
      <c r="AP108" s="58">
        <f t="shared" ref="AP108:AP125" si="175">AJ108/AJ$2*AJ$5*AP$5</f>
        <v>0</v>
      </c>
      <c r="AQ108" s="58">
        <f t="shared" ref="AQ108:AQ125" si="176">AK108/AK$2*AK$5*AQ$5</f>
        <v>0</v>
      </c>
      <c r="AR108" s="58">
        <f t="shared" ref="AR108:AR125" si="177">AL108/AL$2*AL$5*AR$5</f>
        <v>0</v>
      </c>
      <c r="AS108" s="59">
        <f t="shared" ref="AS108:AS122" si="178">SUM(AP108+AM108,AQ108+AN108,AR108+AO108)-MIN(AP108+AM108,AQ108+AN108,AR108+AO108)</f>
        <v>0</v>
      </c>
      <c r="AU108" s="84"/>
      <c r="AV108" s="84"/>
      <c r="AW108" s="84"/>
      <c r="AX108" s="84"/>
      <c r="AY108" s="77"/>
      <c r="AZ108" s="58">
        <f t="shared" ref="AZ108:AZ125" si="179">AT108/AT$2*AT$5*AZ$5</f>
        <v>0</v>
      </c>
      <c r="BA108" s="58">
        <f t="shared" ref="BA108:BA125" si="180">AU108/AU$2*AU$5*BA$5</f>
        <v>0</v>
      </c>
      <c r="BB108" s="58">
        <f t="shared" ref="BB108:BB125" si="181">AV108/AV$2*AV$5*BB$5</f>
        <v>0</v>
      </c>
      <c r="BC108" s="59">
        <f t="shared" ref="BC108:BC122" si="182">SUM(AZ108+AW108,BA108+AX108,BB108+AY108)-MIN(AZ108+AW108,BA108+AX108,BB108+AY108)</f>
        <v>0</v>
      </c>
      <c r="BD108" s="84"/>
      <c r="BE108" s="77"/>
      <c r="BF108" s="96"/>
      <c r="BG108" s="84"/>
      <c r="BH108" s="77"/>
      <c r="BJ108" s="58">
        <f t="shared" ref="BJ108:BJ125" si="183">BD108/BD$2*BD$5*BJ$5</f>
        <v>0</v>
      </c>
      <c r="BK108" s="58">
        <f t="shared" ref="BK108:BK125" si="184">BE108/BE$2*BE$5*BK$5</f>
        <v>0</v>
      </c>
      <c r="BL108" s="73">
        <f t="shared" ref="BL108" si="185">BF108/BF$2*BF$5*BL$5</f>
        <v>0</v>
      </c>
      <c r="BM108" s="59">
        <f t="shared" ref="BM108:BM122" si="186">SUM(BJ108+BG108,BK108+BH108,BL108+BI108)-MIN(BJ108+BG108,BK108+BH108,BL108+BI108)</f>
        <v>0</v>
      </c>
      <c r="BN108" s="84"/>
      <c r="BO108" s="77"/>
      <c r="BP108" s="96"/>
      <c r="BQ108" s="84"/>
      <c r="BR108" s="84"/>
      <c r="BS108" s="77"/>
      <c r="BT108" s="58">
        <f t="shared" ref="BT108:BT125" si="187">BN108/BN$2*BN$5*BT$5</f>
        <v>0</v>
      </c>
      <c r="BU108" s="58">
        <f t="shared" ref="BU108" si="188">BO108/BO$2*BO$5*BU$5</f>
        <v>0</v>
      </c>
      <c r="BV108" s="73">
        <f t="shared" ref="BV108:BV112" si="189">BP108/BP$2*BP$5*BV$5</f>
        <v>0</v>
      </c>
      <c r="BW108" s="59">
        <f t="shared" ref="BW108:BW122" si="190">SUM(BT108+BQ108,BU108+BR108,BV108+BS108)-MIN(BT108+BQ108,BU108+BR108,BV108+BS108)</f>
        <v>0</v>
      </c>
      <c r="BX108" s="77"/>
      <c r="BY108" s="125"/>
      <c r="BZ108" s="75"/>
      <c r="CA108" s="84"/>
      <c r="CB108" s="77"/>
      <c r="CD108" s="58">
        <f t="shared" ref="CD108" si="191">BX108/BX$2*BX$5*CD$5</f>
        <v>0</v>
      </c>
      <c r="CE108" s="58">
        <f t="shared" ref="CE108:CE112" si="192">BY108/BY$2*BY$5*CE$5</f>
        <v>0</v>
      </c>
      <c r="CF108" s="58">
        <f t="shared" ref="CF108:CF111" si="193">BZ108/BZ$2*BZ$5*CF$5</f>
        <v>0</v>
      </c>
      <c r="CG108" s="59">
        <f t="shared" ref="CG108:CG122" si="194">SUM(CD108+CA108,CE108+CB108,CF108+CC108)-MIN(CD108+CA108,CE108+CB108,CF108+CC108)</f>
        <v>0</v>
      </c>
      <c r="CH108" s="125"/>
      <c r="CI108" s="75"/>
      <c r="CJ108" s="75"/>
      <c r="CK108" s="77"/>
      <c r="CN108" s="58">
        <f t="shared" ref="CN108:CN112" si="195">CH108/CH$2*CH$5*CN$5</f>
        <v>0</v>
      </c>
      <c r="CO108" s="58">
        <f t="shared" ref="CO108:CO111" si="196">CI108/CI$2*CI$5*CO$5</f>
        <v>0</v>
      </c>
      <c r="CP108" s="58">
        <f t="shared" ref="CP108:CP125" si="197">CJ108/CJ$2*CJ$5*CP$5</f>
        <v>0</v>
      </c>
      <c r="CQ108" s="59">
        <f t="shared" ref="CQ108:CQ118" si="198">SUM(CN108+CK108,CO108+CL108,CP108+CM108)-MIN(CN108+CK108,CO108+CL108,CP108+CM108)</f>
        <v>0</v>
      </c>
      <c r="CR108" s="125"/>
      <c r="CS108" s="75"/>
      <c r="CT108" s="75"/>
      <c r="CX108" s="58">
        <f t="shared" ref="CX108:CX125" si="199">CR108/CR$2*CR$5*CX$5</f>
        <v>0</v>
      </c>
      <c r="CY108" s="58">
        <f t="shared" ref="CY108:CY125" si="200">CS108/CS$2*CS$5*CY$5</f>
        <v>0</v>
      </c>
      <c r="CZ108" s="58">
        <f t="shared" ref="CZ108:CZ125" si="201">CT108/CT$2*CT$5*CZ$5</f>
        <v>0</v>
      </c>
      <c r="DA108" s="59">
        <f t="shared" ref="DA108:DA122" si="202">SUM(CX108+CU108,CY108+CV108,CZ108+CW108)-MIN(CX108+CU108,CY108+CV108,CZ108+CW108)</f>
        <v>0</v>
      </c>
      <c r="DB108" s="125"/>
      <c r="DC108" s="75"/>
      <c r="DD108" s="75"/>
      <c r="DH108" s="58">
        <f t="shared" ref="DH108:DH125" si="203">DB108/DB$2*DB$5*DH$5</f>
        <v>0</v>
      </c>
      <c r="DI108" s="58">
        <f t="shared" ref="DI108:DI125" si="204">DC108/DC$2*DC$5*DI$5</f>
        <v>0</v>
      </c>
      <c r="DJ108" s="58">
        <f t="shared" ref="DJ108:DJ125" si="205">DD108/DD$2*DD$5*DJ$5</f>
        <v>0</v>
      </c>
      <c r="DK108" s="59">
        <f t="shared" ref="DK108:DK122" si="206">SUM(DH108+DE108,DI108+DF108,DJ108+DG108)-MIN(DH108+DE108,DI108+DF108,DJ108+DG108)</f>
        <v>0</v>
      </c>
    </row>
    <row r="109" spans="1:124" ht="12.9" customHeight="1" x14ac:dyDescent="0.25">
      <c r="A109" s="51">
        <v>83</v>
      </c>
      <c r="B109" s="51"/>
      <c r="C109" s="51"/>
      <c r="D109" s="51"/>
      <c r="E109" s="51"/>
      <c r="F109" s="51"/>
      <c r="G109" s="51"/>
      <c r="H109" s="51"/>
      <c r="I109" s="51">
        <f t="shared" si="158"/>
        <v>0</v>
      </c>
      <c r="J109" s="51">
        <f t="shared" si="159"/>
        <v>0</v>
      </c>
      <c r="K109" s="51">
        <f t="shared" si="160"/>
        <v>0</v>
      </c>
      <c r="L109" s="51">
        <f t="shared" si="161"/>
        <v>0</v>
      </c>
      <c r="M109" s="51">
        <f t="shared" si="162"/>
        <v>0</v>
      </c>
      <c r="N109" s="51">
        <f t="shared" si="163"/>
        <v>0</v>
      </c>
      <c r="O109" s="58"/>
      <c r="P109" s="58"/>
      <c r="Q109" s="58"/>
      <c r="R109" s="58">
        <f t="shared" si="164"/>
        <v>0</v>
      </c>
      <c r="S109" s="58">
        <f t="shared" si="165"/>
        <v>0</v>
      </c>
      <c r="T109" s="58">
        <f t="shared" si="166"/>
        <v>0</v>
      </c>
      <c r="U109" s="59">
        <f t="shared" si="167"/>
        <v>0</v>
      </c>
      <c r="V109" s="129"/>
      <c r="W109" s="51"/>
      <c r="X109" s="51"/>
      <c r="Y109" s="51"/>
      <c r="Z109" s="51">
        <f t="shared" si="168"/>
        <v>0</v>
      </c>
      <c r="AA109" s="51">
        <f t="shared" si="169"/>
        <v>0</v>
      </c>
      <c r="AB109" s="51">
        <f t="shared" si="170"/>
        <v>0</v>
      </c>
      <c r="AC109" s="58"/>
      <c r="AD109" s="58"/>
      <c r="AE109" s="58"/>
      <c r="AF109" s="58">
        <f t="shared" si="171"/>
        <v>0</v>
      </c>
      <c r="AG109" s="58">
        <f t="shared" si="172"/>
        <v>0</v>
      </c>
      <c r="AH109" s="58">
        <f t="shared" si="173"/>
        <v>0</v>
      </c>
      <c r="AI109" s="59">
        <f t="shared" si="174"/>
        <v>0</v>
      </c>
      <c r="AJ109" s="51"/>
      <c r="AK109" s="51"/>
      <c r="AM109" s="58"/>
      <c r="AN109" s="58"/>
      <c r="AO109" s="63"/>
      <c r="AP109" s="58">
        <f t="shared" si="175"/>
        <v>0</v>
      </c>
      <c r="AQ109" s="58">
        <f t="shared" si="176"/>
        <v>0</v>
      </c>
      <c r="AR109" s="58">
        <f t="shared" si="177"/>
        <v>0</v>
      </c>
      <c r="AS109" s="59">
        <f t="shared" si="178"/>
        <v>0</v>
      </c>
      <c r="AU109" s="84"/>
      <c r="AV109" s="84"/>
      <c r="AW109" s="84"/>
      <c r="AX109" s="84"/>
      <c r="AY109" s="77"/>
      <c r="AZ109" s="58">
        <f t="shared" si="179"/>
        <v>0</v>
      </c>
      <c r="BA109" s="58">
        <f t="shared" si="180"/>
        <v>0</v>
      </c>
      <c r="BB109" s="58">
        <f t="shared" si="181"/>
        <v>0</v>
      </c>
      <c r="BC109" s="59">
        <f t="shared" si="182"/>
        <v>0</v>
      </c>
      <c r="BD109" s="84"/>
      <c r="BE109" s="77"/>
      <c r="BF109" s="96"/>
      <c r="BG109" s="84"/>
      <c r="BH109" s="77"/>
      <c r="BJ109" s="58">
        <f t="shared" si="183"/>
        <v>0</v>
      </c>
      <c r="BK109" s="58">
        <f t="shared" si="184"/>
        <v>0</v>
      </c>
      <c r="BL109" s="73">
        <f t="shared" ref="BL109:BL125" si="207">BF109/BF$2*BF$5*BL$5</f>
        <v>0</v>
      </c>
      <c r="BM109" s="59">
        <f t="shared" si="186"/>
        <v>0</v>
      </c>
      <c r="BN109" s="84"/>
      <c r="BO109" s="77"/>
      <c r="BP109" s="96"/>
      <c r="BQ109" s="84"/>
      <c r="BR109" s="84"/>
      <c r="BS109" s="77"/>
      <c r="BT109" s="58">
        <f t="shared" si="187"/>
        <v>0</v>
      </c>
      <c r="BU109" s="58">
        <f t="shared" ref="BU109:BU125" si="208">BO109/BO$2*BO$5*BU$5</f>
        <v>0</v>
      </c>
      <c r="BV109" s="73">
        <f t="shared" si="189"/>
        <v>0</v>
      </c>
      <c r="BW109" s="59">
        <f t="shared" si="190"/>
        <v>0</v>
      </c>
      <c r="BX109" s="77"/>
      <c r="BY109" s="125"/>
      <c r="BZ109" s="75"/>
      <c r="CA109" s="84"/>
      <c r="CB109" s="77"/>
      <c r="CD109" s="58">
        <f t="shared" ref="CD109:CD125" si="209">BX109/BX$2*BX$5*CD$5</f>
        <v>0</v>
      </c>
      <c r="CE109" s="58">
        <f t="shared" si="192"/>
        <v>0</v>
      </c>
      <c r="CF109" s="58">
        <f t="shared" si="193"/>
        <v>0</v>
      </c>
      <c r="CG109" s="59">
        <f t="shared" si="194"/>
        <v>0</v>
      </c>
      <c r="CH109" s="125"/>
      <c r="CI109" s="75"/>
      <c r="CJ109" s="75"/>
      <c r="CK109" s="77"/>
      <c r="CN109" s="58">
        <f t="shared" si="195"/>
        <v>0</v>
      </c>
      <c r="CO109" s="58">
        <f t="shared" si="196"/>
        <v>0</v>
      </c>
      <c r="CP109" s="58">
        <f t="shared" si="197"/>
        <v>0</v>
      </c>
      <c r="CQ109" s="59">
        <f t="shared" si="198"/>
        <v>0</v>
      </c>
      <c r="CR109" s="125"/>
      <c r="CS109" s="75"/>
      <c r="CT109" s="75"/>
      <c r="CX109" s="58">
        <f t="shared" si="199"/>
        <v>0</v>
      </c>
      <c r="CY109" s="58">
        <f t="shared" si="200"/>
        <v>0</v>
      </c>
      <c r="CZ109" s="58">
        <f t="shared" si="201"/>
        <v>0</v>
      </c>
      <c r="DA109" s="59">
        <f t="shared" si="202"/>
        <v>0</v>
      </c>
      <c r="DB109" s="125"/>
      <c r="DC109" s="75"/>
      <c r="DD109" s="75"/>
      <c r="DH109" s="58">
        <f t="shared" si="203"/>
        <v>0</v>
      </c>
      <c r="DI109" s="58">
        <f t="shared" si="204"/>
        <v>0</v>
      </c>
      <c r="DJ109" s="58">
        <f t="shared" si="205"/>
        <v>0</v>
      </c>
      <c r="DK109" s="59">
        <f t="shared" si="206"/>
        <v>0</v>
      </c>
      <c r="DM109" s="284" t="s">
        <v>144</v>
      </c>
      <c r="DN109" s="285"/>
      <c r="DO109" s="285"/>
      <c r="DP109" s="285"/>
      <c r="DQ109" s="285"/>
      <c r="DR109" s="285"/>
      <c r="DS109" s="285"/>
      <c r="DT109" s="286"/>
    </row>
    <row r="110" spans="1:124" ht="12.9" customHeight="1" x14ac:dyDescent="0.25">
      <c r="A110" s="51">
        <v>84</v>
      </c>
      <c r="B110" s="51"/>
      <c r="C110" s="51"/>
      <c r="D110" s="51"/>
      <c r="E110" s="51"/>
      <c r="F110" s="51"/>
      <c r="G110" s="51"/>
      <c r="H110" s="51"/>
      <c r="I110" s="51">
        <f t="shared" si="158"/>
        <v>0</v>
      </c>
      <c r="J110" s="51">
        <f t="shared" si="159"/>
        <v>0</v>
      </c>
      <c r="K110" s="51">
        <f t="shared" si="160"/>
        <v>0</v>
      </c>
      <c r="L110" s="51">
        <f t="shared" si="161"/>
        <v>0</v>
      </c>
      <c r="M110" s="51">
        <f t="shared" si="162"/>
        <v>0</v>
      </c>
      <c r="N110" s="51">
        <f t="shared" si="163"/>
        <v>0</v>
      </c>
      <c r="O110" s="58"/>
      <c r="P110" s="58"/>
      <c r="Q110" s="58"/>
      <c r="R110" s="58">
        <f t="shared" si="164"/>
        <v>0</v>
      </c>
      <c r="S110" s="58">
        <f t="shared" si="165"/>
        <v>0</v>
      </c>
      <c r="T110" s="58">
        <f t="shared" si="166"/>
        <v>0</v>
      </c>
      <c r="U110" s="59">
        <f t="shared" si="167"/>
        <v>0</v>
      </c>
      <c r="V110" s="129"/>
      <c r="W110" s="51"/>
      <c r="X110" s="51"/>
      <c r="Y110" s="51"/>
      <c r="Z110" s="51">
        <f t="shared" si="168"/>
        <v>0</v>
      </c>
      <c r="AA110" s="51">
        <f t="shared" si="169"/>
        <v>0</v>
      </c>
      <c r="AB110" s="51">
        <f t="shared" si="170"/>
        <v>0</v>
      </c>
      <c r="AC110" s="58"/>
      <c r="AD110" s="58"/>
      <c r="AE110" s="58"/>
      <c r="AF110" s="58">
        <f t="shared" si="171"/>
        <v>0</v>
      </c>
      <c r="AG110" s="58">
        <f t="shared" si="172"/>
        <v>0</v>
      </c>
      <c r="AH110" s="58">
        <f t="shared" si="173"/>
        <v>0</v>
      </c>
      <c r="AI110" s="59">
        <f t="shared" si="174"/>
        <v>0</v>
      </c>
      <c r="AJ110" s="51"/>
      <c r="AK110" s="51"/>
      <c r="AM110" s="58"/>
      <c r="AN110" s="58"/>
      <c r="AO110" s="63"/>
      <c r="AP110" s="58">
        <f t="shared" si="175"/>
        <v>0</v>
      </c>
      <c r="AQ110" s="58">
        <f t="shared" si="176"/>
        <v>0</v>
      </c>
      <c r="AR110" s="58">
        <f t="shared" si="177"/>
        <v>0</v>
      </c>
      <c r="AS110" s="59">
        <f t="shared" si="178"/>
        <v>0</v>
      </c>
      <c r="AU110" s="84"/>
      <c r="AV110" s="84"/>
      <c r="AW110" s="84"/>
      <c r="AX110" s="84"/>
      <c r="AY110" s="77"/>
      <c r="AZ110" s="58">
        <f t="shared" si="179"/>
        <v>0</v>
      </c>
      <c r="BA110" s="58">
        <f t="shared" si="180"/>
        <v>0</v>
      </c>
      <c r="BB110" s="58">
        <f t="shared" si="181"/>
        <v>0</v>
      </c>
      <c r="BC110" s="59">
        <f t="shared" si="182"/>
        <v>0</v>
      </c>
      <c r="BD110" s="84"/>
      <c r="BE110" s="77"/>
      <c r="BF110" s="96"/>
      <c r="BG110" s="84"/>
      <c r="BH110" s="77"/>
      <c r="BJ110" s="58">
        <f t="shared" si="183"/>
        <v>0</v>
      </c>
      <c r="BK110" s="58">
        <f t="shared" si="184"/>
        <v>0</v>
      </c>
      <c r="BL110" s="73">
        <f t="shared" si="207"/>
        <v>0</v>
      </c>
      <c r="BM110" s="59">
        <f t="shared" si="186"/>
        <v>0</v>
      </c>
      <c r="BN110" s="84"/>
      <c r="BO110" s="77"/>
      <c r="BP110" s="96"/>
      <c r="BQ110" s="84"/>
      <c r="BR110" s="84"/>
      <c r="BS110" s="77"/>
      <c r="BT110" s="58">
        <f t="shared" si="187"/>
        <v>0</v>
      </c>
      <c r="BU110" s="58">
        <f t="shared" si="208"/>
        <v>0</v>
      </c>
      <c r="BV110" s="73">
        <f t="shared" si="189"/>
        <v>0</v>
      </c>
      <c r="BW110" s="59">
        <f t="shared" si="190"/>
        <v>0</v>
      </c>
      <c r="BX110" s="77"/>
      <c r="BY110" s="125"/>
      <c r="BZ110" s="75"/>
      <c r="CA110" s="84"/>
      <c r="CB110" s="77"/>
      <c r="CD110" s="58">
        <f t="shared" si="209"/>
        <v>0</v>
      </c>
      <c r="CE110" s="58">
        <f t="shared" si="192"/>
        <v>0</v>
      </c>
      <c r="CF110" s="58">
        <f t="shared" si="193"/>
        <v>0</v>
      </c>
      <c r="CG110" s="59">
        <f t="shared" si="194"/>
        <v>0</v>
      </c>
      <c r="CH110" s="125"/>
      <c r="CI110" s="75"/>
      <c r="CJ110" s="75"/>
      <c r="CK110" s="77"/>
      <c r="CN110" s="58">
        <f t="shared" si="195"/>
        <v>0</v>
      </c>
      <c r="CO110" s="58">
        <f t="shared" si="196"/>
        <v>0</v>
      </c>
      <c r="CP110" s="58">
        <f t="shared" si="197"/>
        <v>0</v>
      </c>
      <c r="CQ110" s="59">
        <f t="shared" si="198"/>
        <v>0</v>
      </c>
      <c r="CR110" s="125"/>
      <c r="CS110" s="75"/>
      <c r="CT110" s="75"/>
      <c r="CX110" s="58">
        <f t="shared" si="199"/>
        <v>0</v>
      </c>
      <c r="CY110" s="58">
        <f t="shared" si="200"/>
        <v>0</v>
      </c>
      <c r="CZ110" s="58">
        <f t="shared" si="201"/>
        <v>0</v>
      </c>
      <c r="DA110" s="59">
        <f t="shared" si="202"/>
        <v>0</v>
      </c>
      <c r="DB110" s="125"/>
      <c r="DC110" s="75"/>
      <c r="DD110" s="75"/>
      <c r="DH110" s="58">
        <f t="shared" si="203"/>
        <v>0</v>
      </c>
      <c r="DI110" s="58">
        <f t="shared" si="204"/>
        <v>0</v>
      </c>
      <c r="DJ110" s="58">
        <f t="shared" si="205"/>
        <v>0</v>
      </c>
      <c r="DK110" s="59">
        <f t="shared" si="206"/>
        <v>0</v>
      </c>
      <c r="DM110" s="98" t="s">
        <v>12</v>
      </c>
      <c r="DN110" s="98" t="s">
        <v>36</v>
      </c>
      <c r="DO110" s="98" t="s">
        <v>37</v>
      </c>
      <c r="DP110" s="4" t="s">
        <v>38</v>
      </c>
      <c r="DQ110" s="4" t="s">
        <v>145</v>
      </c>
      <c r="DR110" s="4" t="s">
        <v>146</v>
      </c>
      <c r="DS110" s="287" t="s">
        <v>41</v>
      </c>
      <c r="DT110" s="288"/>
    </row>
    <row r="111" spans="1:124" ht="12.9" customHeight="1" x14ac:dyDescent="0.25">
      <c r="A111" s="51">
        <v>85</v>
      </c>
      <c r="B111" s="51"/>
      <c r="C111" s="51"/>
      <c r="D111" s="51"/>
      <c r="E111" s="51"/>
      <c r="F111" s="51"/>
      <c r="G111" s="51"/>
      <c r="H111" s="51"/>
      <c r="I111" s="51">
        <f t="shared" si="158"/>
        <v>0</v>
      </c>
      <c r="J111" s="51">
        <f t="shared" si="159"/>
        <v>0</v>
      </c>
      <c r="K111" s="51">
        <f t="shared" si="160"/>
        <v>0</v>
      </c>
      <c r="L111" s="51">
        <f t="shared" si="161"/>
        <v>0</v>
      </c>
      <c r="M111" s="51">
        <f t="shared" si="162"/>
        <v>0</v>
      </c>
      <c r="N111" s="51">
        <f t="shared" si="163"/>
        <v>0</v>
      </c>
      <c r="O111" s="58"/>
      <c r="P111" s="58"/>
      <c r="Q111" s="58"/>
      <c r="R111" s="58">
        <f t="shared" si="164"/>
        <v>0</v>
      </c>
      <c r="S111" s="58">
        <f t="shared" si="165"/>
        <v>0</v>
      </c>
      <c r="T111" s="58">
        <f t="shared" si="166"/>
        <v>0</v>
      </c>
      <c r="U111" s="59">
        <f t="shared" si="167"/>
        <v>0</v>
      </c>
      <c r="V111" s="129"/>
      <c r="W111" s="51"/>
      <c r="X111" s="51"/>
      <c r="Y111" s="51"/>
      <c r="Z111" s="51">
        <f t="shared" si="168"/>
        <v>0</v>
      </c>
      <c r="AA111" s="51">
        <f t="shared" si="169"/>
        <v>0</v>
      </c>
      <c r="AB111" s="51">
        <f t="shared" si="170"/>
        <v>0</v>
      </c>
      <c r="AC111" s="58"/>
      <c r="AD111" s="58"/>
      <c r="AE111" s="58"/>
      <c r="AF111" s="58">
        <f t="shared" si="171"/>
        <v>0</v>
      </c>
      <c r="AG111" s="58">
        <f t="shared" si="172"/>
        <v>0</v>
      </c>
      <c r="AH111" s="58">
        <f t="shared" si="173"/>
        <v>0</v>
      </c>
      <c r="AI111" s="59">
        <f t="shared" si="174"/>
        <v>0</v>
      </c>
      <c r="AJ111" s="51"/>
      <c r="AK111" s="51"/>
      <c r="AM111" s="58"/>
      <c r="AN111" s="58"/>
      <c r="AO111" s="63"/>
      <c r="AP111" s="58">
        <f t="shared" si="175"/>
        <v>0</v>
      </c>
      <c r="AQ111" s="58">
        <f t="shared" si="176"/>
        <v>0</v>
      </c>
      <c r="AR111" s="58">
        <f t="shared" si="177"/>
        <v>0</v>
      </c>
      <c r="AS111" s="59">
        <f t="shared" si="178"/>
        <v>0</v>
      </c>
      <c r="AU111" s="84"/>
      <c r="AV111" s="84"/>
      <c r="AW111" s="84"/>
      <c r="AX111" s="84"/>
      <c r="AY111" s="77"/>
      <c r="AZ111" s="58">
        <f t="shared" si="179"/>
        <v>0</v>
      </c>
      <c r="BA111" s="58">
        <f t="shared" si="180"/>
        <v>0</v>
      </c>
      <c r="BB111" s="58">
        <f t="shared" si="181"/>
        <v>0</v>
      </c>
      <c r="BC111" s="59">
        <f t="shared" si="182"/>
        <v>0</v>
      </c>
      <c r="BD111" s="84"/>
      <c r="BE111" s="77"/>
      <c r="BF111" s="96"/>
      <c r="BG111" s="84"/>
      <c r="BH111" s="77"/>
      <c r="BJ111" s="58">
        <f t="shared" si="183"/>
        <v>0</v>
      </c>
      <c r="BK111" s="58">
        <f t="shared" si="184"/>
        <v>0</v>
      </c>
      <c r="BL111" s="73">
        <f t="shared" si="207"/>
        <v>0</v>
      </c>
      <c r="BM111" s="59">
        <f t="shared" si="186"/>
        <v>0</v>
      </c>
      <c r="BN111" s="84"/>
      <c r="BO111" s="77"/>
      <c r="BP111" s="96"/>
      <c r="BQ111" s="84"/>
      <c r="BR111" s="84"/>
      <c r="BS111" s="77"/>
      <c r="BT111" s="58">
        <f t="shared" si="187"/>
        <v>0</v>
      </c>
      <c r="BU111" s="58">
        <f t="shared" si="208"/>
        <v>0</v>
      </c>
      <c r="BV111" s="73">
        <f t="shared" si="189"/>
        <v>0</v>
      </c>
      <c r="BW111" s="59">
        <f t="shared" si="190"/>
        <v>0</v>
      </c>
      <c r="BX111" s="77"/>
      <c r="BY111" s="125"/>
      <c r="BZ111" s="75"/>
      <c r="CA111" s="84"/>
      <c r="CB111" s="77"/>
      <c r="CD111" s="58">
        <f t="shared" si="209"/>
        <v>0</v>
      </c>
      <c r="CE111" s="58">
        <f t="shared" si="192"/>
        <v>0</v>
      </c>
      <c r="CF111" s="58">
        <f t="shared" si="193"/>
        <v>0</v>
      </c>
      <c r="CG111" s="59">
        <f t="shared" si="194"/>
        <v>0</v>
      </c>
      <c r="CH111" s="125"/>
      <c r="CI111" s="75"/>
      <c r="CJ111" s="75"/>
      <c r="CK111" s="77"/>
      <c r="CN111" s="58">
        <f t="shared" si="195"/>
        <v>0</v>
      </c>
      <c r="CO111" s="58">
        <f t="shared" si="196"/>
        <v>0</v>
      </c>
      <c r="CP111" s="58">
        <f t="shared" si="197"/>
        <v>0</v>
      </c>
      <c r="CQ111" s="59">
        <f t="shared" si="198"/>
        <v>0</v>
      </c>
      <c r="CR111" s="125"/>
      <c r="CS111" s="75"/>
      <c r="CT111" s="75"/>
      <c r="CX111" s="58">
        <f t="shared" si="199"/>
        <v>0</v>
      </c>
      <c r="CY111" s="58">
        <f t="shared" si="200"/>
        <v>0</v>
      </c>
      <c r="CZ111" s="58">
        <f t="shared" si="201"/>
        <v>0</v>
      </c>
      <c r="DA111" s="59">
        <f t="shared" si="202"/>
        <v>0</v>
      </c>
      <c r="DB111" s="125"/>
      <c r="DC111" s="75"/>
      <c r="DD111" s="75"/>
      <c r="DH111" s="58">
        <f t="shared" si="203"/>
        <v>0</v>
      </c>
      <c r="DI111" s="58">
        <f t="shared" si="204"/>
        <v>0</v>
      </c>
      <c r="DJ111" s="58">
        <f t="shared" si="205"/>
        <v>0</v>
      </c>
      <c r="DK111" s="59">
        <f t="shared" si="206"/>
        <v>0</v>
      </c>
      <c r="DM111" s="109" t="s">
        <v>32</v>
      </c>
      <c r="DN111" s="8" t="s">
        <v>147</v>
      </c>
      <c r="DO111" s="104">
        <v>2020</v>
      </c>
      <c r="DP111" s="105">
        <f>$BV$5</f>
        <v>550</v>
      </c>
      <c r="DQ111" s="105">
        <v>450</v>
      </c>
      <c r="DR111" s="105">
        <f t="shared" ref="DR111:DR116" si="210">$BU$5</f>
        <v>450</v>
      </c>
      <c r="DS111" s="105">
        <f t="shared" ref="DS111:DS116" si="211">DP111*(0.95*DQ111/DR111)</f>
        <v>522.5</v>
      </c>
      <c r="DT111" s="106">
        <v>2021</v>
      </c>
    </row>
    <row r="112" spans="1:124" ht="12.9" customHeight="1" x14ac:dyDescent="0.25">
      <c r="A112" s="51">
        <v>86</v>
      </c>
      <c r="B112" s="51"/>
      <c r="C112" s="51"/>
      <c r="D112" s="51"/>
      <c r="E112" s="51"/>
      <c r="F112" s="51"/>
      <c r="G112" s="51"/>
      <c r="H112" s="51"/>
      <c r="I112" s="51">
        <f t="shared" si="158"/>
        <v>0</v>
      </c>
      <c r="J112" s="51">
        <f t="shared" si="159"/>
        <v>0</v>
      </c>
      <c r="K112" s="51">
        <f t="shared" si="160"/>
        <v>0</v>
      </c>
      <c r="L112" s="51">
        <f t="shared" si="161"/>
        <v>0</v>
      </c>
      <c r="M112" s="51">
        <f t="shared" si="162"/>
        <v>0</v>
      </c>
      <c r="N112" s="51">
        <f t="shared" si="163"/>
        <v>0</v>
      </c>
      <c r="O112" s="58"/>
      <c r="P112" s="58"/>
      <c r="Q112" s="58"/>
      <c r="R112" s="58">
        <f t="shared" si="164"/>
        <v>0</v>
      </c>
      <c r="S112" s="58">
        <f t="shared" si="165"/>
        <v>0</v>
      </c>
      <c r="T112" s="58">
        <f t="shared" si="166"/>
        <v>0</v>
      </c>
      <c r="U112" s="59">
        <f t="shared" si="167"/>
        <v>0</v>
      </c>
      <c r="V112" s="129"/>
      <c r="W112" s="51"/>
      <c r="X112" s="51"/>
      <c r="Y112" s="51"/>
      <c r="Z112" s="51">
        <f t="shared" si="168"/>
        <v>0</v>
      </c>
      <c r="AA112" s="51">
        <f t="shared" si="169"/>
        <v>0</v>
      </c>
      <c r="AB112" s="51">
        <f t="shared" si="170"/>
        <v>0</v>
      </c>
      <c r="AC112" s="58"/>
      <c r="AD112" s="58"/>
      <c r="AE112" s="58"/>
      <c r="AF112" s="58">
        <f t="shared" si="171"/>
        <v>0</v>
      </c>
      <c r="AG112" s="58">
        <f t="shared" si="172"/>
        <v>0</v>
      </c>
      <c r="AH112" s="58">
        <f t="shared" si="173"/>
        <v>0</v>
      </c>
      <c r="AI112" s="59">
        <f t="shared" si="174"/>
        <v>0</v>
      </c>
      <c r="AJ112" s="51"/>
      <c r="AK112" s="51"/>
      <c r="AM112" s="58"/>
      <c r="AN112" s="58"/>
      <c r="AO112" s="63"/>
      <c r="AP112" s="58">
        <f t="shared" si="175"/>
        <v>0</v>
      </c>
      <c r="AQ112" s="58">
        <f t="shared" si="176"/>
        <v>0</v>
      </c>
      <c r="AR112" s="58">
        <f t="shared" si="177"/>
        <v>0</v>
      </c>
      <c r="AS112" s="59">
        <f t="shared" si="178"/>
        <v>0</v>
      </c>
      <c r="AU112" s="84"/>
      <c r="AV112" s="84"/>
      <c r="AW112" s="84"/>
      <c r="AX112" s="84"/>
      <c r="AY112" s="77"/>
      <c r="AZ112" s="58">
        <f t="shared" si="179"/>
        <v>0</v>
      </c>
      <c r="BA112" s="58">
        <f t="shared" si="180"/>
        <v>0</v>
      </c>
      <c r="BB112" s="58">
        <f t="shared" si="181"/>
        <v>0</v>
      </c>
      <c r="BC112" s="59">
        <f t="shared" si="182"/>
        <v>0</v>
      </c>
      <c r="BD112" s="84"/>
      <c r="BE112" s="77"/>
      <c r="BF112" s="96"/>
      <c r="BG112" s="84"/>
      <c r="BH112" s="77"/>
      <c r="BJ112" s="58">
        <f t="shared" si="183"/>
        <v>0</v>
      </c>
      <c r="BK112" s="58">
        <f t="shared" si="184"/>
        <v>0</v>
      </c>
      <c r="BL112" s="73">
        <f t="shared" si="207"/>
        <v>0</v>
      </c>
      <c r="BM112" s="59">
        <f t="shared" si="186"/>
        <v>0</v>
      </c>
      <c r="BN112" s="84"/>
      <c r="BO112" s="77"/>
      <c r="BP112" s="96"/>
      <c r="BQ112" s="84"/>
      <c r="BR112" s="84"/>
      <c r="BS112" s="77"/>
      <c r="BT112" s="58">
        <f t="shared" si="187"/>
        <v>0</v>
      </c>
      <c r="BU112" s="58">
        <f t="shared" si="208"/>
        <v>0</v>
      </c>
      <c r="BV112" s="73">
        <f t="shared" si="189"/>
        <v>0</v>
      </c>
      <c r="BW112" s="59">
        <f t="shared" si="190"/>
        <v>0</v>
      </c>
      <c r="BX112" s="77"/>
      <c r="BY112" s="125"/>
      <c r="BZ112" s="75"/>
      <c r="CA112" s="84"/>
      <c r="CB112" s="77"/>
      <c r="CD112" s="58">
        <f t="shared" si="209"/>
        <v>0</v>
      </c>
      <c r="CE112" s="58">
        <f t="shared" si="192"/>
        <v>0</v>
      </c>
      <c r="CF112" s="58">
        <f t="shared" ref="CF112:CF125" si="212">BZ112/BZ$2*BZ$5*CF$5</f>
        <v>0</v>
      </c>
      <c r="CG112" s="59">
        <f t="shared" si="194"/>
        <v>0</v>
      </c>
      <c r="CH112" s="125"/>
      <c r="CI112" s="75"/>
      <c r="CJ112" s="75"/>
      <c r="CK112" s="77"/>
      <c r="CN112" s="58">
        <f t="shared" si="195"/>
        <v>0</v>
      </c>
      <c r="CO112" s="58">
        <f t="shared" ref="CO112:CO125" si="213">CI112/CI$2*CI$5*CO$5</f>
        <v>0</v>
      </c>
      <c r="CP112" s="58">
        <f t="shared" si="197"/>
        <v>0</v>
      </c>
      <c r="CQ112" s="59">
        <f t="shared" si="198"/>
        <v>0</v>
      </c>
      <c r="CR112" s="125"/>
      <c r="CS112" s="75"/>
      <c r="CT112" s="75"/>
      <c r="CX112" s="58">
        <f t="shared" si="199"/>
        <v>0</v>
      </c>
      <c r="CY112" s="58">
        <f t="shared" si="200"/>
        <v>0</v>
      </c>
      <c r="CZ112" s="58">
        <f t="shared" si="201"/>
        <v>0</v>
      </c>
      <c r="DA112" s="59">
        <f t="shared" si="202"/>
        <v>0</v>
      </c>
      <c r="DB112" s="125"/>
      <c r="DC112" s="75"/>
      <c r="DD112" s="75"/>
      <c r="DH112" s="58">
        <f t="shared" si="203"/>
        <v>0</v>
      </c>
      <c r="DI112" s="58">
        <f t="shared" si="204"/>
        <v>0</v>
      </c>
      <c r="DJ112" s="58">
        <f t="shared" si="205"/>
        <v>0</v>
      </c>
      <c r="DK112" s="59">
        <f t="shared" si="206"/>
        <v>0</v>
      </c>
      <c r="DM112" s="102" t="s">
        <v>61</v>
      </c>
      <c r="DN112" s="109" t="s">
        <v>147</v>
      </c>
      <c r="DO112" s="104">
        <v>2020</v>
      </c>
      <c r="DP112" s="105">
        <f>$BV$5</f>
        <v>550</v>
      </c>
      <c r="DQ112" s="105">
        <v>361.23176111299603</v>
      </c>
      <c r="DR112" s="105">
        <f t="shared" si="210"/>
        <v>450</v>
      </c>
      <c r="DS112" s="105">
        <f t="shared" si="211"/>
        <v>419.43021151453428</v>
      </c>
      <c r="DT112" s="106">
        <v>2021</v>
      </c>
    </row>
    <row r="113" spans="1:124" ht="12.9" customHeight="1" x14ac:dyDescent="0.25">
      <c r="A113" s="51">
        <v>87</v>
      </c>
      <c r="B113" s="51"/>
      <c r="C113" s="51"/>
      <c r="D113" s="51"/>
      <c r="E113" s="51"/>
      <c r="F113" s="51"/>
      <c r="G113" s="51"/>
      <c r="H113" s="51"/>
      <c r="I113" s="51">
        <f t="shared" si="158"/>
        <v>0</v>
      </c>
      <c r="J113" s="51">
        <f t="shared" si="159"/>
        <v>0</v>
      </c>
      <c r="K113" s="51">
        <f t="shared" si="160"/>
        <v>0</v>
      </c>
      <c r="L113" s="51">
        <f t="shared" si="161"/>
        <v>0</v>
      </c>
      <c r="M113" s="51">
        <f t="shared" si="162"/>
        <v>0</v>
      </c>
      <c r="N113" s="51">
        <f t="shared" si="163"/>
        <v>0</v>
      </c>
      <c r="O113" s="58"/>
      <c r="P113" s="58"/>
      <c r="Q113" s="58"/>
      <c r="R113" s="58">
        <f t="shared" si="164"/>
        <v>0</v>
      </c>
      <c r="S113" s="58">
        <f t="shared" si="165"/>
        <v>0</v>
      </c>
      <c r="T113" s="58">
        <f t="shared" si="166"/>
        <v>0</v>
      </c>
      <c r="U113" s="59">
        <f t="shared" si="167"/>
        <v>0</v>
      </c>
      <c r="V113" s="129"/>
      <c r="W113" s="51"/>
      <c r="X113" s="51"/>
      <c r="Y113" s="51"/>
      <c r="Z113" s="51">
        <f t="shared" si="168"/>
        <v>0</v>
      </c>
      <c r="AA113" s="51">
        <f t="shared" si="169"/>
        <v>0</v>
      </c>
      <c r="AB113" s="51">
        <f t="shared" si="170"/>
        <v>0</v>
      </c>
      <c r="AC113" s="58"/>
      <c r="AD113" s="58"/>
      <c r="AE113" s="58"/>
      <c r="AF113" s="58">
        <f t="shared" si="171"/>
        <v>0</v>
      </c>
      <c r="AG113" s="58">
        <f t="shared" si="172"/>
        <v>0</v>
      </c>
      <c r="AH113" s="58">
        <f t="shared" si="173"/>
        <v>0</v>
      </c>
      <c r="AI113" s="59">
        <f t="shared" si="174"/>
        <v>0</v>
      </c>
      <c r="AJ113" s="51"/>
      <c r="AK113" s="51"/>
      <c r="AM113" s="58"/>
      <c r="AN113" s="58"/>
      <c r="AO113" s="63"/>
      <c r="AP113" s="58">
        <f t="shared" si="175"/>
        <v>0</v>
      </c>
      <c r="AQ113" s="58">
        <f t="shared" si="176"/>
        <v>0</v>
      </c>
      <c r="AR113" s="58">
        <f t="shared" si="177"/>
        <v>0</v>
      </c>
      <c r="AS113" s="59">
        <f t="shared" si="178"/>
        <v>0</v>
      </c>
      <c r="AU113" s="84"/>
      <c r="AV113" s="84"/>
      <c r="AW113" s="84"/>
      <c r="AX113" s="84"/>
      <c r="AY113" s="77"/>
      <c r="AZ113" s="58">
        <f t="shared" si="179"/>
        <v>0</v>
      </c>
      <c r="BA113" s="58">
        <f t="shared" si="180"/>
        <v>0</v>
      </c>
      <c r="BB113" s="58">
        <f t="shared" si="181"/>
        <v>0</v>
      </c>
      <c r="BC113" s="59">
        <f t="shared" si="182"/>
        <v>0</v>
      </c>
      <c r="BD113" s="84"/>
      <c r="BE113" s="77"/>
      <c r="BF113" s="96"/>
      <c r="BG113" s="84"/>
      <c r="BH113" s="77"/>
      <c r="BJ113" s="58">
        <f t="shared" si="183"/>
        <v>0</v>
      </c>
      <c r="BK113" s="58">
        <f t="shared" si="184"/>
        <v>0</v>
      </c>
      <c r="BL113" s="73">
        <f t="shared" si="207"/>
        <v>0</v>
      </c>
      <c r="BM113" s="59">
        <f t="shared" si="186"/>
        <v>0</v>
      </c>
      <c r="BN113" s="84"/>
      <c r="BO113" s="77"/>
      <c r="BP113" s="96"/>
      <c r="BQ113" s="84"/>
      <c r="BR113" s="84"/>
      <c r="BS113" s="77"/>
      <c r="BT113" s="58">
        <f t="shared" si="187"/>
        <v>0</v>
      </c>
      <c r="BU113" s="58">
        <f t="shared" si="208"/>
        <v>0</v>
      </c>
      <c r="BV113" s="73">
        <f t="shared" ref="BV113:BV125" si="214">BP113/BP$2*BP$5*BV$5</f>
        <v>0</v>
      </c>
      <c r="BW113" s="59">
        <f t="shared" si="190"/>
        <v>0</v>
      </c>
      <c r="BX113" s="77"/>
      <c r="BY113" s="125"/>
      <c r="BZ113" s="75"/>
      <c r="CA113" s="84"/>
      <c r="CB113" s="77"/>
      <c r="CD113" s="58">
        <f t="shared" si="209"/>
        <v>0</v>
      </c>
      <c r="CE113" s="58">
        <f t="shared" ref="CE113:CE125" si="215">BY113/BY$2*BY$5*CE$5</f>
        <v>0</v>
      </c>
      <c r="CF113" s="58">
        <f t="shared" si="212"/>
        <v>0</v>
      </c>
      <c r="CG113" s="59">
        <f t="shared" si="194"/>
        <v>0</v>
      </c>
      <c r="CH113" s="125"/>
      <c r="CI113" s="75"/>
      <c r="CJ113" s="75"/>
      <c r="CK113" s="77"/>
      <c r="CN113" s="58">
        <f t="shared" ref="CN113:CN125" si="216">CH113/CH$2*CH$5*CN$5</f>
        <v>0</v>
      </c>
      <c r="CO113" s="58">
        <f t="shared" si="213"/>
        <v>0</v>
      </c>
      <c r="CP113" s="58">
        <f t="shared" si="197"/>
        <v>0</v>
      </c>
      <c r="CQ113" s="59">
        <f t="shared" si="198"/>
        <v>0</v>
      </c>
      <c r="CR113" s="125"/>
      <c r="CS113" s="75"/>
      <c r="CT113" s="75"/>
      <c r="CX113" s="58">
        <f t="shared" si="199"/>
        <v>0</v>
      </c>
      <c r="CY113" s="58">
        <f t="shared" si="200"/>
        <v>0</v>
      </c>
      <c r="CZ113" s="58">
        <f t="shared" si="201"/>
        <v>0</v>
      </c>
      <c r="DA113" s="59">
        <f t="shared" si="202"/>
        <v>0</v>
      </c>
      <c r="DB113" s="125"/>
      <c r="DC113" s="75"/>
      <c r="DD113" s="75"/>
      <c r="DH113" s="58">
        <f t="shared" si="203"/>
        <v>0</v>
      </c>
      <c r="DI113" s="58">
        <f t="shared" si="204"/>
        <v>0</v>
      </c>
      <c r="DJ113" s="58">
        <f t="shared" si="205"/>
        <v>0</v>
      </c>
      <c r="DK113" s="59">
        <f t="shared" si="206"/>
        <v>0</v>
      </c>
      <c r="DM113" s="109" t="s">
        <v>32</v>
      </c>
      <c r="DN113" s="8" t="s">
        <v>147</v>
      </c>
      <c r="DO113" s="104">
        <v>2020</v>
      </c>
      <c r="DP113" s="105">
        <f>$CE$5</f>
        <v>450</v>
      </c>
      <c r="DQ113" s="105">
        <v>450</v>
      </c>
      <c r="DR113" s="105">
        <f t="shared" si="210"/>
        <v>450</v>
      </c>
      <c r="DS113" s="105">
        <f t="shared" si="211"/>
        <v>427.5</v>
      </c>
      <c r="DT113" s="106">
        <v>2022</v>
      </c>
    </row>
    <row r="114" spans="1:124" ht="12.9" customHeight="1" x14ac:dyDescent="0.25">
      <c r="A114" s="51">
        <v>88</v>
      </c>
      <c r="B114" s="51"/>
      <c r="C114" s="51"/>
      <c r="D114" s="51"/>
      <c r="E114" s="51"/>
      <c r="F114" s="51"/>
      <c r="G114" s="51"/>
      <c r="H114" s="51"/>
      <c r="I114" s="51">
        <f t="shared" si="158"/>
        <v>0</v>
      </c>
      <c r="J114" s="51">
        <f t="shared" si="159"/>
        <v>0</v>
      </c>
      <c r="K114" s="51">
        <f t="shared" si="160"/>
        <v>0</v>
      </c>
      <c r="L114" s="51">
        <f t="shared" si="161"/>
        <v>0</v>
      </c>
      <c r="M114" s="51">
        <f t="shared" si="162"/>
        <v>0</v>
      </c>
      <c r="N114" s="51">
        <f t="shared" si="163"/>
        <v>0</v>
      </c>
      <c r="O114" s="58"/>
      <c r="P114" s="58"/>
      <c r="Q114" s="58"/>
      <c r="R114" s="58">
        <f t="shared" si="164"/>
        <v>0</v>
      </c>
      <c r="S114" s="58">
        <f t="shared" si="165"/>
        <v>0</v>
      </c>
      <c r="T114" s="58">
        <f t="shared" si="166"/>
        <v>0</v>
      </c>
      <c r="U114" s="59">
        <f t="shared" si="167"/>
        <v>0</v>
      </c>
      <c r="V114" s="129"/>
      <c r="W114" s="51"/>
      <c r="X114" s="51"/>
      <c r="Y114" s="51"/>
      <c r="Z114" s="51">
        <f t="shared" si="168"/>
        <v>0</v>
      </c>
      <c r="AA114" s="51">
        <f t="shared" si="169"/>
        <v>0</v>
      </c>
      <c r="AB114" s="51">
        <f t="shared" si="170"/>
        <v>0</v>
      </c>
      <c r="AC114" s="58"/>
      <c r="AD114" s="58"/>
      <c r="AE114" s="58"/>
      <c r="AF114" s="58">
        <f t="shared" si="171"/>
        <v>0</v>
      </c>
      <c r="AG114" s="58">
        <f t="shared" si="172"/>
        <v>0</v>
      </c>
      <c r="AH114" s="58">
        <f t="shared" si="173"/>
        <v>0</v>
      </c>
      <c r="AI114" s="59">
        <f t="shared" si="174"/>
        <v>0</v>
      </c>
      <c r="AJ114" s="51"/>
      <c r="AK114" s="51"/>
      <c r="AM114" s="58"/>
      <c r="AN114" s="58"/>
      <c r="AO114" s="63"/>
      <c r="AP114" s="58">
        <f t="shared" si="175"/>
        <v>0</v>
      </c>
      <c r="AQ114" s="58">
        <f t="shared" si="176"/>
        <v>0</v>
      </c>
      <c r="AR114" s="58">
        <f t="shared" si="177"/>
        <v>0</v>
      </c>
      <c r="AS114" s="59">
        <f t="shared" si="178"/>
        <v>0</v>
      </c>
      <c r="AU114" s="84"/>
      <c r="AV114" s="84"/>
      <c r="AW114" s="84"/>
      <c r="AX114" s="84"/>
      <c r="AY114" s="77"/>
      <c r="AZ114" s="58">
        <f t="shared" si="179"/>
        <v>0</v>
      </c>
      <c r="BA114" s="58">
        <f t="shared" si="180"/>
        <v>0</v>
      </c>
      <c r="BB114" s="58">
        <f t="shared" si="181"/>
        <v>0</v>
      </c>
      <c r="BC114" s="59">
        <f t="shared" si="182"/>
        <v>0</v>
      </c>
      <c r="BD114" s="84"/>
      <c r="BE114" s="77"/>
      <c r="BF114" s="96"/>
      <c r="BG114" s="84"/>
      <c r="BH114" s="77"/>
      <c r="BJ114" s="58">
        <f t="shared" si="183"/>
        <v>0</v>
      </c>
      <c r="BK114" s="58">
        <f t="shared" si="184"/>
        <v>0</v>
      </c>
      <c r="BL114" s="73">
        <f t="shared" si="207"/>
        <v>0</v>
      </c>
      <c r="BM114" s="59">
        <f t="shared" si="186"/>
        <v>0</v>
      </c>
      <c r="BN114" s="84"/>
      <c r="BO114" s="77"/>
      <c r="BP114" s="96"/>
      <c r="BQ114" s="84"/>
      <c r="BR114" s="84"/>
      <c r="BS114" s="77"/>
      <c r="BT114" s="58">
        <f t="shared" si="187"/>
        <v>0</v>
      </c>
      <c r="BU114" s="58">
        <f t="shared" si="208"/>
        <v>0</v>
      </c>
      <c r="BV114" s="73">
        <f t="shared" si="214"/>
        <v>0</v>
      </c>
      <c r="BW114" s="59">
        <f t="shared" si="190"/>
        <v>0</v>
      </c>
      <c r="BX114" s="77"/>
      <c r="BY114" s="125"/>
      <c r="BZ114" s="75"/>
      <c r="CA114" s="84"/>
      <c r="CB114" s="77"/>
      <c r="CD114" s="58">
        <f t="shared" si="209"/>
        <v>0</v>
      </c>
      <c r="CE114" s="58">
        <f t="shared" si="215"/>
        <v>0</v>
      </c>
      <c r="CF114" s="58">
        <f t="shared" si="212"/>
        <v>0</v>
      </c>
      <c r="CG114" s="59">
        <f t="shared" si="194"/>
        <v>0</v>
      </c>
      <c r="CH114" s="125"/>
      <c r="CI114" s="75"/>
      <c r="CJ114" s="75"/>
      <c r="CK114" s="77"/>
      <c r="CN114" s="58">
        <f t="shared" si="216"/>
        <v>0</v>
      </c>
      <c r="CO114" s="58">
        <f t="shared" si="213"/>
        <v>0</v>
      </c>
      <c r="CP114" s="58">
        <f t="shared" si="197"/>
        <v>0</v>
      </c>
      <c r="CQ114" s="59">
        <f t="shared" si="198"/>
        <v>0</v>
      </c>
      <c r="CR114" s="125"/>
      <c r="CS114" s="75"/>
      <c r="CT114" s="75"/>
      <c r="CX114" s="58">
        <f t="shared" si="199"/>
        <v>0</v>
      </c>
      <c r="CY114" s="58">
        <f t="shared" si="200"/>
        <v>0</v>
      </c>
      <c r="CZ114" s="58">
        <f t="shared" si="201"/>
        <v>0</v>
      </c>
      <c r="DA114" s="59">
        <f t="shared" si="202"/>
        <v>0</v>
      </c>
      <c r="DB114" s="125"/>
      <c r="DC114" s="75"/>
      <c r="DD114" s="75"/>
      <c r="DH114" s="58">
        <f t="shared" si="203"/>
        <v>0</v>
      </c>
      <c r="DI114" s="58">
        <f t="shared" si="204"/>
        <v>0</v>
      </c>
      <c r="DJ114" s="58">
        <f t="shared" si="205"/>
        <v>0</v>
      </c>
      <c r="DK114" s="59">
        <f t="shared" si="206"/>
        <v>0</v>
      </c>
      <c r="DM114" s="102" t="s">
        <v>61</v>
      </c>
      <c r="DN114" s="109" t="s">
        <v>147</v>
      </c>
      <c r="DO114" s="104">
        <v>2020</v>
      </c>
      <c r="DP114" s="105">
        <f>$CE$5</f>
        <v>450</v>
      </c>
      <c r="DQ114" s="105">
        <v>361.23176111299603</v>
      </c>
      <c r="DR114" s="105">
        <f t="shared" si="210"/>
        <v>450</v>
      </c>
      <c r="DS114" s="105">
        <f t="shared" si="211"/>
        <v>343.17017305734623</v>
      </c>
      <c r="DT114" s="106">
        <v>2022</v>
      </c>
    </row>
    <row r="115" spans="1:124" ht="12.9" customHeight="1" x14ac:dyDescent="0.25">
      <c r="A115" s="51">
        <v>89</v>
      </c>
      <c r="B115" s="51"/>
      <c r="C115" s="51"/>
      <c r="D115" s="51"/>
      <c r="E115" s="51"/>
      <c r="F115" s="51"/>
      <c r="G115" s="51"/>
      <c r="H115" s="51"/>
      <c r="I115" s="51">
        <f t="shared" si="158"/>
        <v>0</v>
      </c>
      <c r="J115" s="51">
        <f t="shared" si="159"/>
        <v>0</v>
      </c>
      <c r="K115" s="51">
        <f t="shared" si="160"/>
        <v>0</v>
      </c>
      <c r="L115" s="51">
        <f t="shared" si="161"/>
        <v>0</v>
      </c>
      <c r="M115" s="51">
        <f t="shared" si="162"/>
        <v>0</v>
      </c>
      <c r="N115" s="51">
        <f t="shared" si="163"/>
        <v>0</v>
      </c>
      <c r="O115" s="58"/>
      <c r="P115" s="58"/>
      <c r="Q115" s="58"/>
      <c r="R115" s="58">
        <f t="shared" si="164"/>
        <v>0</v>
      </c>
      <c r="S115" s="58">
        <f t="shared" si="165"/>
        <v>0</v>
      </c>
      <c r="T115" s="58">
        <f t="shared" si="166"/>
        <v>0</v>
      </c>
      <c r="U115" s="59">
        <f t="shared" si="167"/>
        <v>0</v>
      </c>
      <c r="V115" s="129"/>
      <c r="W115" s="51"/>
      <c r="X115" s="51"/>
      <c r="Y115" s="51"/>
      <c r="Z115" s="51">
        <f t="shared" si="168"/>
        <v>0</v>
      </c>
      <c r="AA115" s="51">
        <f t="shared" si="169"/>
        <v>0</v>
      </c>
      <c r="AB115" s="51">
        <f t="shared" si="170"/>
        <v>0</v>
      </c>
      <c r="AC115" s="58"/>
      <c r="AD115" s="58"/>
      <c r="AE115" s="58"/>
      <c r="AF115" s="58">
        <f t="shared" si="171"/>
        <v>0</v>
      </c>
      <c r="AG115" s="58">
        <f t="shared" si="172"/>
        <v>0</v>
      </c>
      <c r="AH115" s="58">
        <f t="shared" si="173"/>
        <v>0</v>
      </c>
      <c r="AI115" s="59">
        <f t="shared" si="174"/>
        <v>0</v>
      </c>
      <c r="AJ115" s="51"/>
      <c r="AK115" s="51"/>
      <c r="AM115" s="58"/>
      <c r="AN115" s="58"/>
      <c r="AO115" s="63"/>
      <c r="AP115" s="58">
        <f t="shared" si="175"/>
        <v>0</v>
      </c>
      <c r="AQ115" s="58">
        <f t="shared" si="176"/>
        <v>0</v>
      </c>
      <c r="AR115" s="58">
        <f t="shared" si="177"/>
        <v>0</v>
      </c>
      <c r="AS115" s="59">
        <f t="shared" si="178"/>
        <v>0</v>
      </c>
      <c r="AU115" s="84"/>
      <c r="AV115" s="84"/>
      <c r="AW115" s="84"/>
      <c r="AX115" s="84"/>
      <c r="AY115" s="77"/>
      <c r="AZ115" s="58">
        <f t="shared" si="179"/>
        <v>0</v>
      </c>
      <c r="BA115" s="58">
        <f t="shared" si="180"/>
        <v>0</v>
      </c>
      <c r="BB115" s="58">
        <f t="shared" si="181"/>
        <v>0</v>
      </c>
      <c r="BC115" s="59">
        <f t="shared" si="182"/>
        <v>0</v>
      </c>
      <c r="BD115" s="84"/>
      <c r="BE115" s="77"/>
      <c r="BF115" s="96"/>
      <c r="BG115" s="84"/>
      <c r="BH115" s="77"/>
      <c r="BJ115" s="58">
        <f t="shared" si="183"/>
        <v>0</v>
      </c>
      <c r="BK115" s="58">
        <f t="shared" si="184"/>
        <v>0</v>
      </c>
      <c r="BL115" s="73">
        <f t="shared" si="207"/>
        <v>0</v>
      </c>
      <c r="BM115" s="59">
        <f t="shared" si="186"/>
        <v>0</v>
      </c>
      <c r="BN115" s="84"/>
      <c r="BO115" s="77"/>
      <c r="BP115" s="96"/>
      <c r="BQ115" s="84"/>
      <c r="BR115" s="84"/>
      <c r="BS115" s="77"/>
      <c r="BT115" s="58">
        <f t="shared" si="187"/>
        <v>0</v>
      </c>
      <c r="BU115" s="58">
        <f t="shared" si="208"/>
        <v>0</v>
      </c>
      <c r="BV115" s="73">
        <f t="shared" si="214"/>
        <v>0</v>
      </c>
      <c r="BW115" s="59">
        <f t="shared" si="190"/>
        <v>0</v>
      </c>
      <c r="BX115" s="77"/>
      <c r="BY115" s="125"/>
      <c r="BZ115" s="75"/>
      <c r="CA115" s="84"/>
      <c r="CB115" s="77"/>
      <c r="CD115" s="58">
        <f t="shared" si="209"/>
        <v>0</v>
      </c>
      <c r="CE115" s="58">
        <f t="shared" si="215"/>
        <v>0</v>
      </c>
      <c r="CF115" s="58">
        <f t="shared" si="212"/>
        <v>0</v>
      </c>
      <c r="CG115" s="59">
        <f t="shared" si="194"/>
        <v>0</v>
      </c>
      <c r="CH115" s="125"/>
      <c r="CI115" s="75"/>
      <c r="CJ115" s="75"/>
      <c r="CK115" s="77"/>
      <c r="CN115" s="58">
        <f t="shared" si="216"/>
        <v>0</v>
      </c>
      <c r="CO115" s="58">
        <f t="shared" si="213"/>
        <v>0</v>
      </c>
      <c r="CP115" s="58">
        <f t="shared" si="197"/>
        <v>0</v>
      </c>
      <c r="CQ115" s="59">
        <f t="shared" si="198"/>
        <v>0</v>
      </c>
      <c r="CR115" s="125"/>
      <c r="CS115" s="75"/>
      <c r="CT115" s="75"/>
      <c r="CX115" s="58">
        <f t="shared" si="199"/>
        <v>0</v>
      </c>
      <c r="CY115" s="58">
        <f t="shared" si="200"/>
        <v>0</v>
      </c>
      <c r="CZ115" s="58">
        <f t="shared" si="201"/>
        <v>0</v>
      </c>
      <c r="DA115" s="59">
        <f t="shared" si="202"/>
        <v>0</v>
      </c>
      <c r="DB115" s="125"/>
      <c r="DC115" s="75"/>
      <c r="DD115" s="75"/>
      <c r="DH115" s="58">
        <f t="shared" si="203"/>
        <v>0</v>
      </c>
      <c r="DI115" s="58">
        <f t="shared" si="204"/>
        <v>0</v>
      </c>
      <c r="DJ115" s="58">
        <f t="shared" si="205"/>
        <v>0</v>
      </c>
      <c r="DK115" s="59">
        <f t="shared" si="206"/>
        <v>0</v>
      </c>
      <c r="DM115" s="109" t="s">
        <v>32</v>
      </c>
      <c r="DN115" s="8" t="s">
        <v>147</v>
      </c>
      <c r="DO115" s="104">
        <v>2020</v>
      </c>
      <c r="DP115" s="105">
        <f>$CN$5</f>
        <v>425</v>
      </c>
      <c r="DQ115" s="105">
        <v>450</v>
      </c>
      <c r="DR115" s="105">
        <f t="shared" si="210"/>
        <v>450</v>
      </c>
      <c r="DS115" s="105">
        <f t="shared" si="211"/>
        <v>403.75</v>
      </c>
      <c r="DT115" s="106">
        <v>2023</v>
      </c>
    </row>
    <row r="116" spans="1:124" ht="12.9" customHeight="1" x14ac:dyDescent="0.25">
      <c r="A116" s="51">
        <v>90</v>
      </c>
      <c r="B116" s="51"/>
      <c r="C116" s="51"/>
      <c r="D116" s="51"/>
      <c r="E116" s="51"/>
      <c r="F116" s="51"/>
      <c r="G116" s="51"/>
      <c r="H116" s="51"/>
      <c r="I116" s="51">
        <f t="shared" si="158"/>
        <v>0</v>
      </c>
      <c r="J116" s="51">
        <f t="shared" si="159"/>
        <v>0</v>
      </c>
      <c r="K116" s="51">
        <f t="shared" si="160"/>
        <v>0</v>
      </c>
      <c r="L116" s="51">
        <f t="shared" si="161"/>
        <v>0</v>
      </c>
      <c r="M116" s="51">
        <f t="shared" si="162"/>
        <v>0</v>
      </c>
      <c r="N116" s="51">
        <f t="shared" si="163"/>
        <v>0</v>
      </c>
      <c r="O116" s="58"/>
      <c r="P116" s="58"/>
      <c r="Q116" s="58"/>
      <c r="R116" s="58">
        <f t="shared" si="164"/>
        <v>0</v>
      </c>
      <c r="S116" s="58">
        <f t="shared" si="165"/>
        <v>0</v>
      </c>
      <c r="T116" s="58">
        <f t="shared" si="166"/>
        <v>0</v>
      </c>
      <c r="U116" s="59">
        <f t="shared" si="167"/>
        <v>0</v>
      </c>
      <c r="V116" s="129"/>
      <c r="W116" s="51"/>
      <c r="X116" s="51"/>
      <c r="Y116" s="51"/>
      <c r="Z116" s="51">
        <f t="shared" si="168"/>
        <v>0</v>
      </c>
      <c r="AA116" s="51">
        <f t="shared" si="169"/>
        <v>0</v>
      </c>
      <c r="AB116" s="51">
        <f t="shared" si="170"/>
        <v>0</v>
      </c>
      <c r="AC116" s="58"/>
      <c r="AD116" s="58"/>
      <c r="AE116" s="58"/>
      <c r="AF116" s="58">
        <f t="shared" si="171"/>
        <v>0</v>
      </c>
      <c r="AG116" s="58">
        <f t="shared" si="172"/>
        <v>0</v>
      </c>
      <c r="AH116" s="58">
        <f t="shared" si="173"/>
        <v>0</v>
      </c>
      <c r="AI116" s="59">
        <f t="shared" si="174"/>
        <v>0</v>
      </c>
      <c r="AJ116" s="51"/>
      <c r="AK116" s="51"/>
      <c r="AM116" s="58"/>
      <c r="AN116" s="58"/>
      <c r="AO116" s="63"/>
      <c r="AP116" s="58">
        <f t="shared" si="175"/>
        <v>0</v>
      </c>
      <c r="AQ116" s="58">
        <f t="shared" si="176"/>
        <v>0</v>
      </c>
      <c r="AR116" s="58">
        <f t="shared" si="177"/>
        <v>0</v>
      </c>
      <c r="AS116" s="59">
        <f t="shared" si="178"/>
        <v>0</v>
      </c>
      <c r="AU116" s="84"/>
      <c r="AV116" s="84"/>
      <c r="AW116" s="84"/>
      <c r="AX116" s="84"/>
      <c r="AY116" s="77"/>
      <c r="AZ116" s="58">
        <f t="shared" si="179"/>
        <v>0</v>
      </c>
      <c r="BA116" s="58">
        <f t="shared" si="180"/>
        <v>0</v>
      </c>
      <c r="BB116" s="58">
        <f t="shared" si="181"/>
        <v>0</v>
      </c>
      <c r="BC116" s="59">
        <f t="shared" si="182"/>
        <v>0</v>
      </c>
      <c r="BD116" s="84"/>
      <c r="BE116" s="77"/>
      <c r="BF116" s="96"/>
      <c r="BG116" s="84"/>
      <c r="BH116" s="77"/>
      <c r="BJ116" s="58">
        <f t="shared" si="183"/>
        <v>0</v>
      </c>
      <c r="BK116" s="58">
        <f t="shared" si="184"/>
        <v>0</v>
      </c>
      <c r="BL116" s="73">
        <f t="shared" si="207"/>
        <v>0</v>
      </c>
      <c r="BM116" s="59">
        <f t="shared" si="186"/>
        <v>0</v>
      </c>
      <c r="BN116" s="84"/>
      <c r="BO116" s="77"/>
      <c r="BP116" s="96"/>
      <c r="BQ116" s="84"/>
      <c r="BR116" s="84"/>
      <c r="BS116" s="77"/>
      <c r="BT116" s="58">
        <f t="shared" si="187"/>
        <v>0</v>
      </c>
      <c r="BU116" s="58">
        <f t="shared" si="208"/>
        <v>0</v>
      </c>
      <c r="BV116" s="73">
        <f t="shared" si="214"/>
        <v>0</v>
      </c>
      <c r="BW116" s="59">
        <f t="shared" si="190"/>
        <v>0</v>
      </c>
      <c r="BX116" s="77"/>
      <c r="BY116" s="125"/>
      <c r="BZ116" s="75"/>
      <c r="CA116" s="84"/>
      <c r="CB116" s="77"/>
      <c r="CD116" s="58">
        <f t="shared" si="209"/>
        <v>0</v>
      </c>
      <c r="CE116" s="58">
        <f t="shared" si="215"/>
        <v>0</v>
      </c>
      <c r="CF116" s="58">
        <f t="shared" si="212"/>
        <v>0</v>
      </c>
      <c r="CG116" s="59">
        <f t="shared" si="194"/>
        <v>0</v>
      </c>
      <c r="CH116" s="125"/>
      <c r="CI116" s="75"/>
      <c r="CJ116" s="75"/>
      <c r="CK116" s="77"/>
      <c r="CN116" s="58">
        <f t="shared" si="216"/>
        <v>0</v>
      </c>
      <c r="CO116" s="58">
        <f t="shared" si="213"/>
        <v>0</v>
      </c>
      <c r="CP116" s="58">
        <f t="shared" si="197"/>
        <v>0</v>
      </c>
      <c r="CQ116" s="59">
        <f t="shared" si="198"/>
        <v>0</v>
      </c>
      <c r="CR116" s="125"/>
      <c r="CS116" s="75"/>
      <c r="CT116" s="75"/>
      <c r="CX116" s="58">
        <f t="shared" si="199"/>
        <v>0</v>
      </c>
      <c r="CY116" s="58">
        <f t="shared" si="200"/>
        <v>0</v>
      </c>
      <c r="CZ116" s="58">
        <f t="shared" si="201"/>
        <v>0</v>
      </c>
      <c r="DA116" s="59">
        <f t="shared" si="202"/>
        <v>0</v>
      </c>
      <c r="DB116" s="125"/>
      <c r="DC116" s="75"/>
      <c r="DD116" s="75"/>
      <c r="DH116" s="58">
        <f t="shared" si="203"/>
        <v>0</v>
      </c>
      <c r="DI116" s="58">
        <f t="shared" si="204"/>
        <v>0</v>
      </c>
      <c r="DJ116" s="58">
        <f t="shared" si="205"/>
        <v>0</v>
      </c>
      <c r="DK116" s="59">
        <f t="shared" si="206"/>
        <v>0</v>
      </c>
      <c r="DM116" s="102" t="s">
        <v>61</v>
      </c>
      <c r="DN116" s="109" t="s">
        <v>147</v>
      </c>
      <c r="DO116" s="104">
        <v>2020</v>
      </c>
      <c r="DP116" s="105">
        <f>$CN$5</f>
        <v>425</v>
      </c>
      <c r="DQ116" s="105">
        <v>361.23176111299603</v>
      </c>
      <c r="DR116" s="105">
        <f t="shared" si="210"/>
        <v>450</v>
      </c>
      <c r="DS116" s="105">
        <f t="shared" si="211"/>
        <v>324.10516344304921</v>
      </c>
      <c r="DT116" s="106">
        <v>2023</v>
      </c>
    </row>
    <row r="117" spans="1:124" ht="12.9" customHeight="1" x14ac:dyDescent="0.25">
      <c r="A117" s="51">
        <v>91</v>
      </c>
      <c r="B117" s="51"/>
      <c r="C117" s="51"/>
      <c r="D117" s="51"/>
      <c r="E117" s="51"/>
      <c r="F117" s="51"/>
      <c r="G117" s="51"/>
      <c r="H117" s="51"/>
      <c r="I117" s="51">
        <f t="shared" si="158"/>
        <v>0</v>
      </c>
      <c r="J117" s="51">
        <f t="shared" si="159"/>
        <v>0</v>
      </c>
      <c r="K117" s="51">
        <f t="shared" si="160"/>
        <v>0</v>
      </c>
      <c r="L117" s="51">
        <f t="shared" si="161"/>
        <v>0</v>
      </c>
      <c r="M117" s="51">
        <f t="shared" si="162"/>
        <v>0</v>
      </c>
      <c r="N117" s="51">
        <f t="shared" si="163"/>
        <v>0</v>
      </c>
      <c r="O117" s="58"/>
      <c r="P117" s="58"/>
      <c r="Q117" s="58"/>
      <c r="R117" s="58">
        <f t="shared" si="164"/>
        <v>0</v>
      </c>
      <c r="S117" s="58">
        <f t="shared" si="165"/>
        <v>0</v>
      </c>
      <c r="T117" s="58">
        <f t="shared" si="166"/>
        <v>0</v>
      </c>
      <c r="U117" s="59">
        <f t="shared" si="167"/>
        <v>0</v>
      </c>
      <c r="V117" s="129"/>
      <c r="W117" s="51"/>
      <c r="X117" s="51"/>
      <c r="Y117" s="51"/>
      <c r="Z117" s="51">
        <f t="shared" si="168"/>
        <v>0</v>
      </c>
      <c r="AA117" s="51">
        <f t="shared" si="169"/>
        <v>0</v>
      </c>
      <c r="AB117" s="51">
        <f t="shared" si="170"/>
        <v>0</v>
      </c>
      <c r="AC117" s="58"/>
      <c r="AD117" s="58"/>
      <c r="AE117" s="58"/>
      <c r="AF117" s="58">
        <f t="shared" si="171"/>
        <v>0</v>
      </c>
      <c r="AG117" s="58">
        <f t="shared" si="172"/>
        <v>0</v>
      </c>
      <c r="AH117" s="58">
        <f t="shared" si="173"/>
        <v>0</v>
      </c>
      <c r="AI117" s="59">
        <f t="shared" si="174"/>
        <v>0</v>
      </c>
      <c r="AJ117" s="51"/>
      <c r="AK117" s="51"/>
      <c r="AM117" s="58"/>
      <c r="AN117" s="58"/>
      <c r="AO117" s="63"/>
      <c r="AP117" s="58">
        <f t="shared" si="175"/>
        <v>0</v>
      </c>
      <c r="AQ117" s="58">
        <f t="shared" si="176"/>
        <v>0</v>
      </c>
      <c r="AR117" s="58">
        <f t="shared" si="177"/>
        <v>0</v>
      </c>
      <c r="AS117" s="59">
        <f t="shared" si="178"/>
        <v>0</v>
      </c>
      <c r="AU117" s="84"/>
      <c r="AV117" s="84"/>
      <c r="AW117" s="84"/>
      <c r="AX117" s="84"/>
      <c r="AY117" s="77"/>
      <c r="AZ117" s="58">
        <f t="shared" si="179"/>
        <v>0</v>
      </c>
      <c r="BA117" s="58">
        <f t="shared" si="180"/>
        <v>0</v>
      </c>
      <c r="BB117" s="58">
        <f t="shared" si="181"/>
        <v>0</v>
      </c>
      <c r="BC117" s="59">
        <f t="shared" si="182"/>
        <v>0</v>
      </c>
      <c r="BD117" s="84"/>
      <c r="BE117" s="77"/>
      <c r="BF117" s="96"/>
      <c r="BG117" s="84"/>
      <c r="BH117" s="77"/>
      <c r="BJ117" s="58">
        <f t="shared" si="183"/>
        <v>0</v>
      </c>
      <c r="BK117" s="58">
        <f t="shared" si="184"/>
        <v>0</v>
      </c>
      <c r="BL117" s="73">
        <f t="shared" si="207"/>
        <v>0</v>
      </c>
      <c r="BM117" s="59">
        <f t="shared" si="186"/>
        <v>0</v>
      </c>
      <c r="BN117" s="84"/>
      <c r="BO117" s="77"/>
      <c r="BP117" s="96"/>
      <c r="BQ117" s="84"/>
      <c r="BR117" s="84"/>
      <c r="BS117" s="77"/>
      <c r="BT117" s="58">
        <f t="shared" si="187"/>
        <v>0</v>
      </c>
      <c r="BU117" s="58">
        <f t="shared" si="208"/>
        <v>0</v>
      </c>
      <c r="BV117" s="73">
        <f t="shared" si="214"/>
        <v>0</v>
      </c>
      <c r="BW117" s="59">
        <f t="shared" si="190"/>
        <v>0</v>
      </c>
      <c r="BX117" s="77"/>
      <c r="BY117" s="125"/>
      <c r="BZ117" s="75"/>
      <c r="CA117" s="84"/>
      <c r="CB117" s="77"/>
      <c r="CD117" s="58">
        <f t="shared" si="209"/>
        <v>0</v>
      </c>
      <c r="CE117" s="58">
        <f t="shared" si="215"/>
        <v>0</v>
      </c>
      <c r="CF117" s="58">
        <f t="shared" si="212"/>
        <v>0</v>
      </c>
      <c r="CG117" s="59">
        <f t="shared" si="194"/>
        <v>0</v>
      </c>
      <c r="CH117" s="125"/>
      <c r="CI117" s="75"/>
      <c r="CJ117" s="75"/>
      <c r="CK117" s="77"/>
      <c r="CN117" s="58">
        <f t="shared" si="216"/>
        <v>0</v>
      </c>
      <c r="CO117" s="58">
        <f t="shared" si="213"/>
        <v>0</v>
      </c>
      <c r="CP117" s="58">
        <f t="shared" si="197"/>
        <v>0</v>
      </c>
      <c r="CQ117" s="59">
        <f t="shared" si="198"/>
        <v>0</v>
      </c>
      <c r="CR117" s="125"/>
      <c r="CS117" s="75"/>
      <c r="CT117" s="75"/>
      <c r="CX117" s="58">
        <f t="shared" si="199"/>
        <v>0</v>
      </c>
      <c r="CY117" s="58">
        <f t="shared" si="200"/>
        <v>0</v>
      </c>
      <c r="CZ117" s="58">
        <f t="shared" si="201"/>
        <v>0</v>
      </c>
      <c r="DA117" s="59">
        <f t="shared" si="202"/>
        <v>0</v>
      </c>
      <c r="DB117" s="125"/>
      <c r="DC117" s="75"/>
      <c r="DD117" s="75"/>
      <c r="DH117" s="58">
        <f t="shared" si="203"/>
        <v>0</v>
      </c>
      <c r="DI117" s="58">
        <f t="shared" si="204"/>
        <v>0</v>
      </c>
      <c r="DJ117" s="58">
        <f t="shared" si="205"/>
        <v>0</v>
      </c>
      <c r="DK117" s="59">
        <f t="shared" si="206"/>
        <v>0</v>
      </c>
    </row>
    <row r="118" spans="1:124" ht="12.9" customHeight="1" x14ac:dyDescent="0.25">
      <c r="A118" s="51">
        <v>92</v>
      </c>
      <c r="B118" s="51"/>
      <c r="C118" s="51"/>
      <c r="D118" s="51"/>
      <c r="E118" s="51"/>
      <c r="F118" s="51"/>
      <c r="G118" s="51"/>
      <c r="H118" s="51"/>
      <c r="I118" s="51">
        <f t="shared" si="158"/>
        <v>0</v>
      </c>
      <c r="J118" s="51">
        <f t="shared" si="159"/>
        <v>0</v>
      </c>
      <c r="K118" s="51">
        <f t="shared" si="160"/>
        <v>0</v>
      </c>
      <c r="L118" s="51">
        <f t="shared" si="161"/>
        <v>0</v>
      </c>
      <c r="M118" s="51">
        <f t="shared" si="162"/>
        <v>0</v>
      </c>
      <c r="N118" s="51">
        <f t="shared" si="163"/>
        <v>0</v>
      </c>
      <c r="O118" s="58"/>
      <c r="P118" s="58"/>
      <c r="Q118" s="58"/>
      <c r="R118" s="58">
        <f t="shared" si="164"/>
        <v>0</v>
      </c>
      <c r="S118" s="58">
        <f t="shared" si="165"/>
        <v>0</v>
      </c>
      <c r="T118" s="58">
        <f t="shared" si="166"/>
        <v>0</v>
      </c>
      <c r="U118" s="59">
        <f t="shared" si="167"/>
        <v>0</v>
      </c>
      <c r="V118" s="129"/>
      <c r="W118" s="51"/>
      <c r="X118" s="51"/>
      <c r="Y118" s="51"/>
      <c r="Z118" s="51">
        <f t="shared" si="168"/>
        <v>0</v>
      </c>
      <c r="AA118" s="51">
        <f t="shared" si="169"/>
        <v>0</v>
      </c>
      <c r="AB118" s="51">
        <f t="shared" si="170"/>
        <v>0</v>
      </c>
      <c r="AC118" s="58"/>
      <c r="AD118" s="58"/>
      <c r="AE118" s="58"/>
      <c r="AF118" s="58">
        <f t="shared" si="171"/>
        <v>0</v>
      </c>
      <c r="AG118" s="58">
        <f t="shared" si="172"/>
        <v>0</v>
      </c>
      <c r="AH118" s="58">
        <f t="shared" si="173"/>
        <v>0</v>
      </c>
      <c r="AI118" s="59">
        <f t="shared" si="174"/>
        <v>0</v>
      </c>
      <c r="AJ118" s="51"/>
      <c r="AK118" s="51"/>
      <c r="AM118" s="58"/>
      <c r="AN118" s="58"/>
      <c r="AO118" s="63"/>
      <c r="AP118" s="58">
        <f t="shared" si="175"/>
        <v>0</v>
      </c>
      <c r="AQ118" s="58">
        <f t="shared" si="176"/>
        <v>0</v>
      </c>
      <c r="AR118" s="58">
        <f t="shared" si="177"/>
        <v>0</v>
      </c>
      <c r="AS118" s="59">
        <f t="shared" si="178"/>
        <v>0</v>
      </c>
      <c r="AU118" s="84"/>
      <c r="AV118" s="84"/>
      <c r="AW118" s="84"/>
      <c r="AX118" s="84"/>
      <c r="AY118" s="77"/>
      <c r="AZ118" s="58">
        <f t="shared" si="179"/>
        <v>0</v>
      </c>
      <c r="BA118" s="58">
        <f t="shared" si="180"/>
        <v>0</v>
      </c>
      <c r="BB118" s="58">
        <f t="shared" si="181"/>
        <v>0</v>
      </c>
      <c r="BC118" s="59">
        <f t="shared" si="182"/>
        <v>0</v>
      </c>
      <c r="BD118" s="84"/>
      <c r="BE118" s="77"/>
      <c r="BF118" s="96"/>
      <c r="BG118" s="84"/>
      <c r="BH118" s="77"/>
      <c r="BJ118" s="58">
        <f t="shared" si="183"/>
        <v>0</v>
      </c>
      <c r="BK118" s="58">
        <f t="shared" si="184"/>
        <v>0</v>
      </c>
      <c r="BL118" s="73">
        <f t="shared" si="207"/>
        <v>0</v>
      </c>
      <c r="BM118" s="59">
        <f t="shared" si="186"/>
        <v>0</v>
      </c>
      <c r="BN118" s="84"/>
      <c r="BO118" s="77"/>
      <c r="BP118" s="96"/>
      <c r="BQ118" s="84"/>
      <c r="BR118" s="84"/>
      <c r="BS118" s="77"/>
      <c r="BT118" s="58">
        <f t="shared" si="187"/>
        <v>0</v>
      </c>
      <c r="BU118" s="58">
        <f t="shared" si="208"/>
        <v>0</v>
      </c>
      <c r="BV118" s="73">
        <f t="shared" si="214"/>
        <v>0</v>
      </c>
      <c r="BW118" s="59">
        <f t="shared" si="190"/>
        <v>0</v>
      </c>
      <c r="BX118" s="77"/>
      <c r="BY118" s="125"/>
      <c r="BZ118" s="75"/>
      <c r="CA118" s="84"/>
      <c r="CB118" s="77"/>
      <c r="CD118" s="58">
        <f t="shared" si="209"/>
        <v>0</v>
      </c>
      <c r="CE118" s="58">
        <f t="shared" si="215"/>
        <v>0</v>
      </c>
      <c r="CF118" s="58">
        <f t="shared" si="212"/>
        <v>0</v>
      </c>
      <c r="CG118" s="59">
        <f t="shared" si="194"/>
        <v>0</v>
      </c>
      <c r="CH118" s="125"/>
      <c r="CI118" s="75"/>
      <c r="CJ118" s="75"/>
      <c r="CK118" s="77"/>
      <c r="CN118" s="58">
        <f t="shared" si="216"/>
        <v>0</v>
      </c>
      <c r="CO118" s="58">
        <f t="shared" si="213"/>
        <v>0</v>
      </c>
      <c r="CP118" s="58">
        <f t="shared" si="197"/>
        <v>0</v>
      </c>
      <c r="CQ118" s="59">
        <f t="shared" si="198"/>
        <v>0</v>
      </c>
      <c r="CR118" s="125"/>
      <c r="CS118" s="75"/>
      <c r="CT118" s="75"/>
      <c r="CX118" s="58">
        <f t="shared" si="199"/>
        <v>0</v>
      </c>
      <c r="CY118" s="58">
        <f t="shared" si="200"/>
        <v>0</v>
      </c>
      <c r="CZ118" s="58">
        <f t="shared" si="201"/>
        <v>0</v>
      </c>
      <c r="DA118" s="59">
        <f t="shared" si="202"/>
        <v>0</v>
      </c>
      <c r="DB118" s="125"/>
      <c r="DC118" s="75"/>
      <c r="DD118" s="75"/>
      <c r="DH118" s="58">
        <f t="shared" si="203"/>
        <v>0</v>
      </c>
      <c r="DI118" s="58">
        <f t="shared" si="204"/>
        <v>0</v>
      </c>
      <c r="DJ118" s="58">
        <f t="shared" si="205"/>
        <v>0</v>
      </c>
      <c r="DK118" s="59">
        <f t="shared" si="206"/>
        <v>0</v>
      </c>
    </row>
    <row r="119" spans="1:124" ht="12.9" customHeight="1" x14ac:dyDescent="0.25">
      <c r="A119" s="51">
        <v>93</v>
      </c>
      <c r="B119" s="51"/>
      <c r="C119" s="51"/>
      <c r="D119" s="51"/>
      <c r="E119" s="51"/>
      <c r="F119" s="51"/>
      <c r="G119" s="51"/>
      <c r="H119" s="51"/>
      <c r="I119" s="51">
        <f t="shared" si="158"/>
        <v>0</v>
      </c>
      <c r="J119" s="51">
        <f t="shared" si="159"/>
        <v>0</v>
      </c>
      <c r="K119" s="51">
        <f t="shared" si="160"/>
        <v>0</v>
      </c>
      <c r="L119" s="51">
        <f t="shared" si="161"/>
        <v>0</v>
      </c>
      <c r="M119" s="51">
        <f t="shared" si="162"/>
        <v>0</v>
      </c>
      <c r="N119" s="51">
        <f t="shared" si="163"/>
        <v>0</v>
      </c>
      <c r="O119" s="58"/>
      <c r="P119" s="58"/>
      <c r="Q119" s="58"/>
      <c r="R119" s="58">
        <f t="shared" si="164"/>
        <v>0</v>
      </c>
      <c r="S119" s="58">
        <f t="shared" si="165"/>
        <v>0</v>
      </c>
      <c r="T119" s="58">
        <f t="shared" si="166"/>
        <v>0</v>
      </c>
      <c r="U119" s="59">
        <f t="shared" si="167"/>
        <v>0</v>
      </c>
      <c r="V119" s="129"/>
      <c r="W119" s="51"/>
      <c r="X119" s="51"/>
      <c r="Y119" s="51"/>
      <c r="Z119" s="51">
        <f t="shared" si="168"/>
        <v>0</v>
      </c>
      <c r="AA119" s="51">
        <f t="shared" si="169"/>
        <v>0</v>
      </c>
      <c r="AB119" s="51">
        <f t="shared" si="170"/>
        <v>0</v>
      </c>
      <c r="AC119" s="58"/>
      <c r="AD119" s="58"/>
      <c r="AE119" s="58"/>
      <c r="AF119" s="58">
        <f t="shared" si="171"/>
        <v>0</v>
      </c>
      <c r="AG119" s="58">
        <f t="shared" si="172"/>
        <v>0</v>
      </c>
      <c r="AH119" s="58">
        <f t="shared" si="173"/>
        <v>0</v>
      </c>
      <c r="AI119" s="59">
        <f t="shared" si="174"/>
        <v>0</v>
      </c>
      <c r="AJ119" s="51"/>
      <c r="AK119" s="51"/>
      <c r="AM119" s="58"/>
      <c r="AN119" s="58"/>
      <c r="AO119" s="63"/>
      <c r="AP119" s="58">
        <f t="shared" si="175"/>
        <v>0</v>
      </c>
      <c r="AQ119" s="58">
        <f t="shared" si="176"/>
        <v>0</v>
      </c>
      <c r="AR119" s="58">
        <f t="shared" si="177"/>
        <v>0</v>
      </c>
      <c r="AS119" s="59">
        <f t="shared" si="178"/>
        <v>0</v>
      </c>
      <c r="AU119" s="84"/>
      <c r="AV119" s="84"/>
      <c r="AW119" s="84"/>
      <c r="AX119" s="84"/>
      <c r="AY119" s="77"/>
      <c r="AZ119" s="58">
        <f t="shared" si="179"/>
        <v>0</v>
      </c>
      <c r="BA119" s="58">
        <f t="shared" si="180"/>
        <v>0</v>
      </c>
      <c r="BB119" s="58">
        <f t="shared" si="181"/>
        <v>0</v>
      </c>
      <c r="BC119" s="59">
        <f t="shared" si="182"/>
        <v>0</v>
      </c>
      <c r="BD119" s="84"/>
      <c r="BE119" s="77"/>
      <c r="BF119" s="96"/>
      <c r="BG119" s="84"/>
      <c r="BH119" s="77"/>
      <c r="BJ119" s="58">
        <f t="shared" si="183"/>
        <v>0</v>
      </c>
      <c r="BK119" s="58">
        <f t="shared" si="184"/>
        <v>0</v>
      </c>
      <c r="BL119" s="73">
        <f t="shared" si="207"/>
        <v>0</v>
      </c>
      <c r="BM119" s="59">
        <f t="shared" si="186"/>
        <v>0</v>
      </c>
      <c r="BN119" s="84"/>
      <c r="BO119" s="77"/>
      <c r="BP119" s="96"/>
      <c r="BQ119" s="84"/>
      <c r="BR119" s="84"/>
      <c r="BS119" s="77"/>
      <c r="BT119" s="58">
        <f t="shared" si="187"/>
        <v>0</v>
      </c>
      <c r="BU119" s="58">
        <f t="shared" si="208"/>
        <v>0</v>
      </c>
      <c r="BV119" s="73">
        <f t="shared" si="214"/>
        <v>0</v>
      </c>
      <c r="BW119" s="59">
        <f t="shared" si="190"/>
        <v>0</v>
      </c>
      <c r="BX119" s="77"/>
      <c r="BY119" s="125"/>
      <c r="BZ119" s="75"/>
      <c r="CA119" s="84"/>
      <c r="CB119" s="77"/>
      <c r="CD119" s="58">
        <f t="shared" si="209"/>
        <v>0</v>
      </c>
      <c r="CE119" s="58">
        <f t="shared" si="215"/>
        <v>0</v>
      </c>
      <c r="CF119" s="58">
        <f t="shared" si="212"/>
        <v>0</v>
      </c>
      <c r="CG119" s="59">
        <f t="shared" si="194"/>
        <v>0</v>
      </c>
      <c r="CH119" s="125"/>
      <c r="CI119" s="75"/>
      <c r="CJ119" s="75"/>
      <c r="CK119" s="77"/>
      <c r="CN119" s="58">
        <f t="shared" si="216"/>
        <v>0</v>
      </c>
      <c r="CO119" s="58">
        <f t="shared" si="213"/>
        <v>0</v>
      </c>
      <c r="CP119" s="58">
        <f t="shared" si="197"/>
        <v>0</v>
      </c>
      <c r="CQ119" s="59">
        <f t="shared" ref="CQ119:CQ125" si="217">SUM(CN119+CK119,CO119+CL119,CP119+CM119)-MIN(CN119+CK119,CO119+CL119,CP119+CM119)</f>
        <v>0</v>
      </c>
      <c r="CR119" s="125"/>
      <c r="CS119" s="75"/>
      <c r="CT119" s="75"/>
      <c r="CX119" s="58">
        <f t="shared" si="199"/>
        <v>0</v>
      </c>
      <c r="CY119" s="58">
        <f t="shared" si="200"/>
        <v>0</v>
      </c>
      <c r="CZ119" s="58">
        <f t="shared" si="201"/>
        <v>0</v>
      </c>
      <c r="DA119" s="59">
        <f t="shared" si="202"/>
        <v>0</v>
      </c>
      <c r="DB119" s="125"/>
      <c r="DC119" s="75"/>
      <c r="DD119" s="75"/>
      <c r="DH119" s="58">
        <f t="shared" si="203"/>
        <v>0</v>
      </c>
      <c r="DI119" s="58">
        <f t="shared" si="204"/>
        <v>0</v>
      </c>
      <c r="DJ119" s="58">
        <f t="shared" si="205"/>
        <v>0</v>
      </c>
      <c r="DK119" s="59">
        <f t="shared" si="206"/>
        <v>0</v>
      </c>
    </row>
    <row r="120" spans="1:124" ht="12.9" customHeight="1" x14ac:dyDescent="0.25">
      <c r="A120" s="51">
        <v>94</v>
      </c>
      <c r="B120" s="51"/>
      <c r="C120" s="51"/>
      <c r="D120" s="51"/>
      <c r="E120" s="51"/>
      <c r="F120" s="51"/>
      <c r="G120" s="51"/>
      <c r="H120" s="51"/>
      <c r="I120" s="51">
        <f t="shared" si="158"/>
        <v>0</v>
      </c>
      <c r="J120" s="51">
        <f t="shared" si="159"/>
        <v>0</v>
      </c>
      <c r="K120" s="51">
        <f t="shared" si="160"/>
        <v>0</v>
      </c>
      <c r="L120" s="51">
        <f t="shared" si="161"/>
        <v>0</v>
      </c>
      <c r="M120" s="51">
        <f t="shared" si="162"/>
        <v>0</v>
      </c>
      <c r="N120" s="51">
        <f t="shared" si="163"/>
        <v>0</v>
      </c>
      <c r="O120" s="58"/>
      <c r="P120" s="58"/>
      <c r="Q120" s="58"/>
      <c r="R120" s="58">
        <f t="shared" si="164"/>
        <v>0</v>
      </c>
      <c r="S120" s="58">
        <f t="shared" si="165"/>
        <v>0</v>
      </c>
      <c r="T120" s="58">
        <f t="shared" si="166"/>
        <v>0</v>
      </c>
      <c r="U120" s="59">
        <f t="shared" si="167"/>
        <v>0</v>
      </c>
      <c r="V120" s="129"/>
      <c r="W120" s="51"/>
      <c r="X120" s="51"/>
      <c r="Y120" s="51"/>
      <c r="Z120" s="51">
        <f t="shared" si="168"/>
        <v>0</v>
      </c>
      <c r="AA120" s="51">
        <f t="shared" si="169"/>
        <v>0</v>
      </c>
      <c r="AB120" s="51">
        <f t="shared" si="170"/>
        <v>0</v>
      </c>
      <c r="AC120" s="58"/>
      <c r="AD120" s="58"/>
      <c r="AE120" s="58"/>
      <c r="AF120" s="58">
        <f t="shared" si="171"/>
        <v>0</v>
      </c>
      <c r="AG120" s="58">
        <f t="shared" si="172"/>
        <v>0</v>
      </c>
      <c r="AH120" s="58">
        <f t="shared" si="173"/>
        <v>0</v>
      </c>
      <c r="AI120" s="59">
        <f t="shared" si="174"/>
        <v>0</v>
      </c>
      <c r="AJ120" s="51"/>
      <c r="AK120" s="51"/>
      <c r="AM120" s="58"/>
      <c r="AN120" s="58"/>
      <c r="AO120" s="63"/>
      <c r="AP120" s="58">
        <f t="shared" si="175"/>
        <v>0</v>
      </c>
      <c r="AQ120" s="58">
        <f t="shared" si="176"/>
        <v>0</v>
      </c>
      <c r="AR120" s="58">
        <f t="shared" si="177"/>
        <v>0</v>
      </c>
      <c r="AS120" s="59">
        <f t="shared" si="178"/>
        <v>0</v>
      </c>
      <c r="AU120" s="84"/>
      <c r="AV120" s="84"/>
      <c r="AW120" s="84"/>
      <c r="AX120" s="84"/>
      <c r="AY120" s="77"/>
      <c r="AZ120" s="58">
        <f t="shared" si="179"/>
        <v>0</v>
      </c>
      <c r="BA120" s="58">
        <f t="shared" si="180"/>
        <v>0</v>
      </c>
      <c r="BB120" s="58">
        <f t="shared" si="181"/>
        <v>0</v>
      </c>
      <c r="BC120" s="59">
        <f t="shared" si="182"/>
        <v>0</v>
      </c>
      <c r="BD120" s="84"/>
      <c r="BE120" s="77"/>
      <c r="BF120" s="96"/>
      <c r="BG120" s="84"/>
      <c r="BH120" s="77"/>
      <c r="BJ120" s="58">
        <f t="shared" si="183"/>
        <v>0</v>
      </c>
      <c r="BK120" s="58">
        <f t="shared" si="184"/>
        <v>0</v>
      </c>
      <c r="BL120" s="73">
        <f t="shared" si="207"/>
        <v>0</v>
      </c>
      <c r="BM120" s="59">
        <f t="shared" si="186"/>
        <v>0</v>
      </c>
      <c r="BN120" s="84"/>
      <c r="BO120" s="77"/>
      <c r="BP120" s="96"/>
      <c r="BQ120" s="84"/>
      <c r="BR120" s="84"/>
      <c r="BS120" s="77"/>
      <c r="BT120" s="58">
        <f t="shared" si="187"/>
        <v>0</v>
      </c>
      <c r="BU120" s="58">
        <f t="shared" si="208"/>
        <v>0</v>
      </c>
      <c r="BV120" s="73">
        <f t="shared" si="214"/>
        <v>0</v>
      </c>
      <c r="BW120" s="59">
        <f t="shared" si="190"/>
        <v>0</v>
      </c>
      <c r="BX120" s="77"/>
      <c r="BY120" s="125"/>
      <c r="BZ120" s="75"/>
      <c r="CA120" s="84"/>
      <c r="CB120" s="77"/>
      <c r="CD120" s="58">
        <f t="shared" si="209"/>
        <v>0</v>
      </c>
      <c r="CE120" s="58">
        <f t="shared" si="215"/>
        <v>0</v>
      </c>
      <c r="CF120" s="58">
        <f t="shared" si="212"/>
        <v>0</v>
      </c>
      <c r="CG120" s="59">
        <f t="shared" si="194"/>
        <v>0</v>
      </c>
      <c r="CH120" s="125"/>
      <c r="CI120" s="75"/>
      <c r="CJ120" s="75"/>
      <c r="CK120" s="77"/>
      <c r="CN120" s="58">
        <f t="shared" si="216"/>
        <v>0</v>
      </c>
      <c r="CO120" s="58">
        <f t="shared" si="213"/>
        <v>0</v>
      </c>
      <c r="CP120" s="58">
        <f t="shared" si="197"/>
        <v>0</v>
      </c>
      <c r="CQ120" s="59">
        <f t="shared" si="217"/>
        <v>0</v>
      </c>
      <c r="CR120" s="125"/>
      <c r="CS120" s="75"/>
      <c r="CT120" s="75"/>
      <c r="CX120" s="58">
        <f t="shared" si="199"/>
        <v>0</v>
      </c>
      <c r="CY120" s="58">
        <f t="shared" si="200"/>
        <v>0</v>
      </c>
      <c r="CZ120" s="58">
        <f t="shared" si="201"/>
        <v>0</v>
      </c>
      <c r="DA120" s="59">
        <f t="shared" si="202"/>
        <v>0</v>
      </c>
      <c r="DB120" s="125"/>
      <c r="DC120" s="75"/>
      <c r="DD120" s="75"/>
      <c r="DH120" s="58">
        <f t="shared" si="203"/>
        <v>0</v>
      </c>
      <c r="DI120" s="58">
        <f t="shared" si="204"/>
        <v>0</v>
      </c>
      <c r="DJ120" s="58">
        <f t="shared" si="205"/>
        <v>0</v>
      </c>
      <c r="DK120" s="59">
        <f t="shared" si="206"/>
        <v>0</v>
      </c>
    </row>
    <row r="121" spans="1:124" ht="12.9" customHeight="1" x14ac:dyDescent="0.25">
      <c r="A121" s="51">
        <v>95</v>
      </c>
      <c r="B121" s="51"/>
      <c r="C121" s="51"/>
      <c r="D121" s="51"/>
      <c r="E121" s="51"/>
      <c r="F121" s="51"/>
      <c r="G121" s="51"/>
      <c r="H121" s="51"/>
      <c r="I121" s="51">
        <f t="shared" si="158"/>
        <v>0</v>
      </c>
      <c r="J121" s="51">
        <f t="shared" si="159"/>
        <v>0</v>
      </c>
      <c r="K121" s="51">
        <f t="shared" si="160"/>
        <v>0</v>
      </c>
      <c r="L121" s="51">
        <f t="shared" si="161"/>
        <v>0</v>
      </c>
      <c r="M121" s="51">
        <f t="shared" si="162"/>
        <v>0</v>
      </c>
      <c r="N121" s="51">
        <f t="shared" si="163"/>
        <v>0</v>
      </c>
      <c r="O121" s="58"/>
      <c r="P121" s="58"/>
      <c r="Q121" s="58"/>
      <c r="R121" s="58">
        <f t="shared" si="164"/>
        <v>0</v>
      </c>
      <c r="S121" s="58">
        <f t="shared" si="165"/>
        <v>0</v>
      </c>
      <c r="T121" s="58">
        <f t="shared" si="166"/>
        <v>0</v>
      </c>
      <c r="U121" s="59">
        <f t="shared" si="167"/>
        <v>0</v>
      </c>
      <c r="V121" s="129"/>
      <c r="W121" s="51"/>
      <c r="X121" s="51"/>
      <c r="Y121" s="51"/>
      <c r="Z121" s="51">
        <f t="shared" si="168"/>
        <v>0</v>
      </c>
      <c r="AA121" s="51">
        <f t="shared" si="169"/>
        <v>0</v>
      </c>
      <c r="AB121" s="51">
        <f t="shared" si="170"/>
        <v>0</v>
      </c>
      <c r="AC121" s="58"/>
      <c r="AD121" s="58"/>
      <c r="AE121" s="58"/>
      <c r="AF121" s="58">
        <f t="shared" si="171"/>
        <v>0</v>
      </c>
      <c r="AG121" s="58">
        <f t="shared" si="172"/>
        <v>0</v>
      </c>
      <c r="AH121" s="58">
        <f t="shared" si="173"/>
        <v>0</v>
      </c>
      <c r="AI121" s="59">
        <f t="shared" si="174"/>
        <v>0</v>
      </c>
      <c r="AJ121" s="51"/>
      <c r="AK121" s="51"/>
      <c r="AM121" s="58"/>
      <c r="AN121" s="58"/>
      <c r="AO121" s="63"/>
      <c r="AP121" s="58">
        <f t="shared" si="175"/>
        <v>0</v>
      </c>
      <c r="AQ121" s="58">
        <f t="shared" si="176"/>
        <v>0</v>
      </c>
      <c r="AR121" s="58">
        <f t="shared" si="177"/>
        <v>0</v>
      </c>
      <c r="AS121" s="59">
        <f t="shared" si="178"/>
        <v>0</v>
      </c>
      <c r="AU121" s="84"/>
      <c r="AV121" s="84"/>
      <c r="AW121" s="84"/>
      <c r="AX121" s="84"/>
      <c r="AY121" s="77"/>
      <c r="AZ121" s="58">
        <f t="shared" si="179"/>
        <v>0</v>
      </c>
      <c r="BA121" s="58">
        <f t="shared" si="180"/>
        <v>0</v>
      </c>
      <c r="BB121" s="58">
        <f t="shared" si="181"/>
        <v>0</v>
      </c>
      <c r="BC121" s="59">
        <f t="shared" si="182"/>
        <v>0</v>
      </c>
      <c r="BD121" s="84"/>
      <c r="BE121" s="77"/>
      <c r="BF121" s="96"/>
      <c r="BG121" s="84"/>
      <c r="BH121" s="77"/>
      <c r="BJ121" s="58">
        <f t="shared" si="183"/>
        <v>0</v>
      </c>
      <c r="BK121" s="58">
        <f t="shared" si="184"/>
        <v>0</v>
      </c>
      <c r="BL121" s="73">
        <f t="shared" si="207"/>
        <v>0</v>
      </c>
      <c r="BM121" s="59">
        <f t="shared" si="186"/>
        <v>0</v>
      </c>
      <c r="BN121" s="84"/>
      <c r="BO121" s="77"/>
      <c r="BP121" s="96"/>
      <c r="BQ121" s="84"/>
      <c r="BR121" s="84"/>
      <c r="BS121" s="77"/>
      <c r="BT121" s="58">
        <f t="shared" si="187"/>
        <v>0</v>
      </c>
      <c r="BU121" s="58">
        <f t="shared" si="208"/>
        <v>0</v>
      </c>
      <c r="BV121" s="73">
        <f t="shared" si="214"/>
        <v>0</v>
      </c>
      <c r="BW121" s="59">
        <f t="shared" si="190"/>
        <v>0</v>
      </c>
      <c r="BX121" s="77"/>
      <c r="BY121" s="125"/>
      <c r="BZ121" s="75"/>
      <c r="CA121" s="84"/>
      <c r="CB121" s="77"/>
      <c r="CD121" s="58">
        <f t="shared" si="209"/>
        <v>0</v>
      </c>
      <c r="CE121" s="58">
        <f t="shared" si="215"/>
        <v>0</v>
      </c>
      <c r="CF121" s="58">
        <f t="shared" si="212"/>
        <v>0</v>
      </c>
      <c r="CG121" s="59">
        <f t="shared" si="194"/>
        <v>0</v>
      </c>
      <c r="CH121" s="125"/>
      <c r="CI121" s="75"/>
      <c r="CJ121" s="75"/>
      <c r="CK121" s="77"/>
      <c r="CN121" s="58">
        <f t="shared" si="216"/>
        <v>0</v>
      </c>
      <c r="CO121" s="58">
        <f t="shared" si="213"/>
        <v>0</v>
      </c>
      <c r="CP121" s="58">
        <f t="shared" si="197"/>
        <v>0</v>
      </c>
      <c r="CQ121" s="59">
        <f t="shared" si="217"/>
        <v>0</v>
      </c>
      <c r="CR121" s="125"/>
      <c r="CS121" s="75"/>
      <c r="CT121" s="75"/>
      <c r="CX121" s="58">
        <f t="shared" si="199"/>
        <v>0</v>
      </c>
      <c r="CY121" s="58">
        <f t="shared" si="200"/>
        <v>0</v>
      </c>
      <c r="CZ121" s="58">
        <f t="shared" si="201"/>
        <v>0</v>
      </c>
      <c r="DA121" s="59">
        <f t="shared" si="202"/>
        <v>0</v>
      </c>
      <c r="DB121" s="125"/>
      <c r="DC121" s="75"/>
      <c r="DD121" s="75"/>
      <c r="DH121" s="58">
        <f t="shared" si="203"/>
        <v>0</v>
      </c>
      <c r="DI121" s="58">
        <f t="shared" si="204"/>
        <v>0</v>
      </c>
      <c r="DJ121" s="58">
        <f t="shared" si="205"/>
        <v>0</v>
      </c>
      <c r="DK121" s="59">
        <f t="shared" si="206"/>
        <v>0</v>
      </c>
    </row>
    <row r="122" spans="1:124" ht="12.9" customHeight="1" x14ac:dyDescent="0.25">
      <c r="A122" s="51">
        <v>96</v>
      </c>
      <c r="B122" s="51"/>
      <c r="C122" s="51"/>
      <c r="D122" s="51"/>
      <c r="E122" s="51"/>
      <c r="F122" s="51"/>
      <c r="G122" s="51"/>
      <c r="H122" s="51"/>
      <c r="I122" s="51">
        <f t="shared" si="158"/>
        <v>0</v>
      </c>
      <c r="J122" s="51">
        <f t="shared" si="159"/>
        <v>0</v>
      </c>
      <c r="K122" s="51">
        <f t="shared" si="160"/>
        <v>0</v>
      </c>
      <c r="L122" s="51">
        <f t="shared" si="161"/>
        <v>0</v>
      </c>
      <c r="M122" s="51">
        <f t="shared" si="162"/>
        <v>0</v>
      </c>
      <c r="N122" s="51">
        <f t="shared" si="163"/>
        <v>0</v>
      </c>
      <c r="O122" s="58"/>
      <c r="P122" s="58"/>
      <c r="Q122" s="58"/>
      <c r="R122" s="58">
        <f t="shared" si="164"/>
        <v>0</v>
      </c>
      <c r="S122" s="58">
        <f t="shared" si="165"/>
        <v>0</v>
      </c>
      <c r="T122" s="58">
        <f t="shared" si="166"/>
        <v>0</v>
      </c>
      <c r="U122" s="59">
        <f t="shared" si="167"/>
        <v>0</v>
      </c>
      <c r="V122" s="129"/>
      <c r="W122" s="51"/>
      <c r="X122" s="51"/>
      <c r="Y122" s="51"/>
      <c r="Z122" s="51">
        <f t="shared" si="168"/>
        <v>0</v>
      </c>
      <c r="AA122" s="51">
        <f t="shared" si="169"/>
        <v>0</v>
      </c>
      <c r="AB122" s="51">
        <f t="shared" si="170"/>
        <v>0</v>
      </c>
      <c r="AC122" s="58"/>
      <c r="AD122" s="58"/>
      <c r="AE122" s="58"/>
      <c r="AF122" s="58">
        <f t="shared" si="171"/>
        <v>0</v>
      </c>
      <c r="AG122" s="58">
        <f t="shared" si="172"/>
        <v>0</v>
      </c>
      <c r="AH122" s="58">
        <f t="shared" si="173"/>
        <v>0</v>
      </c>
      <c r="AI122" s="59">
        <f t="shared" si="174"/>
        <v>0</v>
      </c>
      <c r="AJ122" s="51"/>
      <c r="AK122" s="51"/>
      <c r="AM122" s="58"/>
      <c r="AN122" s="58"/>
      <c r="AO122" s="63"/>
      <c r="AP122" s="58">
        <f t="shared" si="175"/>
        <v>0</v>
      </c>
      <c r="AQ122" s="58">
        <f t="shared" si="176"/>
        <v>0</v>
      </c>
      <c r="AR122" s="58">
        <f t="shared" si="177"/>
        <v>0</v>
      </c>
      <c r="AS122" s="59">
        <f t="shared" si="178"/>
        <v>0</v>
      </c>
      <c r="AU122" s="84"/>
      <c r="AV122" s="84"/>
      <c r="AW122" s="84"/>
      <c r="AX122" s="84"/>
      <c r="AY122" s="77"/>
      <c r="AZ122" s="58">
        <f t="shared" si="179"/>
        <v>0</v>
      </c>
      <c r="BA122" s="58">
        <f t="shared" si="180"/>
        <v>0</v>
      </c>
      <c r="BB122" s="58">
        <f t="shared" si="181"/>
        <v>0</v>
      </c>
      <c r="BC122" s="59">
        <f t="shared" si="182"/>
        <v>0</v>
      </c>
      <c r="BD122" s="84"/>
      <c r="BE122" s="77"/>
      <c r="BF122" s="96"/>
      <c r="BG122" s="84"/>
      <c r="BH122" s="77"/>
      <c r="BJ122" s="58">
        <f t="shared" si="183"/>
        <v>0</v>
      </c>
      <c r="BK122" s="58">
        <f t="shared" si="184"/>
        <v>0</v>
      </c>
      <c r="BL122" s="73">
        <f t="shared" si="207"/>
        <v>0</v>
      </c>
      <c r="BM122" s="59">
        <f t="shared" si="186"/>
        <v>0</v>
      </c>
      <c r="BN122" s="84"/>
      <c r="BO122" s="77"/>
      <c r="BP122" s="96"/>
      <c r="BQ122" s="84"/>
      <c r="BR122" s="84"/>
      <c r="BS122" s="77"/>
      <c r="BT122" s="58">
        <f t="shared" si="187"/>
        <v>0</v>
      </c>
      <c r="BU122" s="58">
        <f t="shared" si="208"/>
        <v>0</v>
      </c>
      <c r="BV122" s="73">
        <f t="shared" si="214"/>
        <v>0</v>
      </c>
      <c r="BW122" s="59">
        <f t="shared" si="190"/>
        <v>0</v>
      </c>
      <c r="BX122" s="77"/>
      <c r="BY122" s="125"/>
      <c r="BZ122" s="75"/>
      <c r="CA122" s="84"/>
      <c r="CB122" s="77"/>
      <c r="CD122" s="58">
        <f t="shared" si="209"/>
        <v>0</v>
      </c>
      <c r="CE122" s="58">
        <f t="shared" si="215"/>
        <v>0</v>
      </c>
      <c r="CF122" s="58">
        <f t="shared" si="212"/>
        <v>0</v>
      </c>
      <c r="CG122" s="59">
        <f t="shared" si="194"/>
        <v>0</v>
      </c>
      <c r="CH122" s="125"/>
      <c r="CI122" s="75"/>
      <c r="CJ122" s="75"/>
      <c r="CK122" s="77"/>
      <c r="CN122" s="58">
        <f t="shared" si="216"/>
        <v>0</v>
      </c>
      <c r="CO122" s="58">
        <f t="shared" si="213"/>
        <v>0</v>
      </c>
      <c r="CP122" s="58">
        <f t="shared" si="197"/>
        <v>0</v>
      </c>
      <c r="CQ122" s="59">
        <f t="shared" si="217"/>
        <v>0</v>
      </c>
      <c r="CR122" s="125"/>
      <c r="CS122" s="75"/>
      <c r="CT122" s="75"/>
      <c r="CX122" s="58">
        <f t="shared" si="199"/>
        <v>0</v>
      </c>
      <c r="CY122" s="58">
        <f t="shared" si="200"/>
        <v>0</v>
      </c>
      <c r="CZ122" s="58">
        <f t="shared" si="201"/>
        <v>0</v>
      </c>
      <c r="DA122" s="59">
        <f t="shared" si="202"/>
        <v>0</v>
      </c>
      <c r="DB122" s="125"/>
      <c r="DC122" s="75"/>
      <c r="DD122" s="75"/>
      <c r="DH122" s="58">
        <f t="shared" si="203"/>
        <v>0</v>
      </c>
      <c r="DI122" s="58">
        <f t="shared" si="204"/>
        <v>0</v>
      </c>
      <c r="DJ122" s="58">
        <f t="shared" si="205"/>
        <v>0</v>
      </c>
      <c r="DK122" s="59">
        <f t="shared" si="206"/>
        <v>0</v>
      </c>
    </row>
    <row r="123" spans="1:124" ht="12.9" customHeight="1" x14ac:dyDescent="0.25">
      <c r="A123" s="51">
        <v>97</v>
      </c>
      <c r="B123" s="51"/>
      <c r="C123" s="51"/>
      <c r="D123" s="51"/>
      <c r="E123" s="51"/>
      <c r="F123" s="51"/>
      <c r="G123" s="51"/>
      <c r="H123" s="51"/>
      <c r="I123" s="51">
        <f t="shared" si="158"/>
        <v>0</v>
      </c>
      <c r="J123" s="51">
        <f t="shared" si="159"/>
        <v>0</v>
      </c>
      <c r="K123" s="51">
        <f t="shared" si="160"/>
        <v>0</v>
      </c>
      <c r="L123" s="51">
        <f t="shared" si="161"/>
        <v>0</v>
      </c>
      <c r="M123" s="51">
        <f t="shared" si="162"/>
        <v>0</v>
      </c>
      <c r="N123" s="51">
        <f t="shared" si="163"/>
        <v>0</v>
      </c>
      <c r="O123" s="58"/>
      <c r="P123" s="58"/>
      <c r="Q123" s="58"/>
      <c r="R123" s="58">
        <f t="shared" si="164"/>
        <v>0</v>
      </c>
      <c r="S123" s="58">
        <f t="shared" si="165"/>
        <v>0</v>
      </c>
      <c r="T123" s="58">
        <f t="shared" si="166"/>
        <v>0</v>
      </c>
      <c r="U123" s="59">
        <f t="shared" ref="U123:U125" si="218">SUM(R123+O123,S123+P123,T123+Q123)-MIN(R123+O123,S123+P123,T123+Q123)</f>
        <v>0</v>
      </c>
      <c r="V123" s="129"/>
      <c r="W123" s="51"/>
      <c r="X123" s="51"/>
      <c r="Y123" s="51"/>
      <c r="Z123" s="51">
        <f t="shared" si="168"/>
        <v>0</v>
      </c>
      <c r="AA123" s="51">
        <f t="shared" si="169"/>
        <v>0</v>
      </c>
      <c r="AB123" s="51">
        <f t="shared" si="170"/>
        <v>0</v>
      </c>
      <c r="AC123" s="58"/>
      <c r="AD123" s="58"/>
      <c r="AE123" s="58"/>
      <c r="AF123" s="58">
        <f t="shared" si="171"/>
        <v>0</v>
      </c>
      <c r="AG123" s="58">
        <f t="shared" si="172"/>
        <v>0</v>
      </c>
      <c r="AH123" s="58">
        <f t="shared" si="173"/>
        <v>0</v>
      </c>
      <c r="AI123" s="59">
        <f t="shared" ref="AI123:AI125" si="219">SUM(AF123+AC123,AG123+AD123,AH123+AE123)-MIN(AF123+AC123,AG123+AD123,AH123+AE123)</f>
        <v>0</v>
      </c>
      <c r="AJ123" s="51"/>
      <c r="AK123" s="51"/>
      <c r="AM123" s="58"/>
      <c r="AN123" s="58"/>
      <c r="AO123" s="63"/>
      <c r="AP123" s="58">
        <f t="shared" si="175"/>
        <v>0</v>
      </c>
      <c r="AQ123" s="58">
        <f t="shared" si="176"/>
        <v>0</v>
      </c>
      <c r="AR123" s="58">
        <f t="shared" si="177"/>
        <v>0</v>
      </c>
      <c r="AS123" s="59">
        <f t="shared" ref="AS123:AS125" si="220">SUM(AP123+AM123,AQ123+AN123,AR123+AO123)-MIN(AP123+AM123,AQ123+AN123,AR123+AO123)</f>
        <v>0</v>
      </c>
      <c r="AU123" s="84"/>
      <c r="AV123" s="84"/>
      <c r="AW123" s="84"/>
      <c r="AX123" s="84"/>
      <c r="AY123" s="77"/>
      <c r="AZ123" s="58">
        <f t="shared" si="179"/>
        <v>0</v>
      </c>
      <c r="BA123" s="58">
        <f t="shared" si="180"/>
        <v>0</v>
      </c>
      <c r="BB123" s="58">
        <f t="shared" si="181"/>
        <v>0</v>
      </c>
      <c r="BC123" s="59">
        <f t="shared" ref="BC123:BC125" si="221">SUM(AZ123+AW123,BA123+AX123,BB123+AY123)-MIN(AZ123+AW123,BA123+AX123,BB123+AY123)</f>
        <v>0</v>
      </c>
      <c r="BD123" s="84"/>
      <c r="BE123" s="77"/>
      <c r="BF123" s="96"/>
      <c r="BG123" s="84"/>
      <c r="BH123" s="77"/>
      <c r="BJ123" s="58">
        <f t="shared" si="183"/>
        <v>0</v>
      </c>
      <c r="BK123" s="58">
        <f t="shared" si="184"/>
        <v>0</v>
      </c>
      <c r="BL123" s="73">
        <f t="shared" si="207"/>
        <v>0</v>
      </c>
      <c r="BM123" s="59">
        <f t="shared" ref="BM123:BM125" si="222">SUM(BJ123+BG123,BK123+BH123,BL123+BI123)-MIN(BJ123+BG123,BK123+BH123,BL123+BI123)</f>
        <v>0</v>
      </c>
      <c r="BN123" s="84"/>
      <c r="BO123" s="77"/>
      <c r="BP123" s="96"/>
      <c r="BQ123" s="84"/>
      <c r="BR123" s="84"/>
      <c r="BS123" s="77"/>
      <c r="BT123" s="58">
        <f t="shared" si="187"/>
        <v>0</v>
      </c>
      <c r="BU123" s="58">
        <f t="shared" si="208"/>
        <v>0</v>
      </c>
      <c r="BV123" s="73">
        <f t="shared" si="214"/>
        <v>0</v>
      </c>
      <c r="BW123" s="59">
        <f t="shared" ref="BW123:BW125" si="223">SUM(BT123+BQ123,BU123+BR123,BV123+BS123)-MIN(BT123+BQ123,BU123+BR123,BV123+BS123)</f>
        <v>0</v>
      </c>
      <c r="BX123" s="77"/>
      <c r="BY123" s="125"/>
      <c r="BZ123" s="75"/>
      <c r="CA123" s="84"/>
      <c r="CB123" s="77"/>
      <c r="CD123" s="58">
        <f t="shared" si="209"/>
        <v>0</v>
      </c>
      <c r="CE123" s="58">
        <f t="shared" si="215"/>
        <v>0</v>
      </c>
      <c r="CF123" s="58">
        <f t="shared" si="212"/>
        <v>0</v>
      </c>
      <c r="CG123" s="59">
        <f t="shared" ref="CG123:CG125" si="224">SUM(CD123+CA123,CE123+CB123,CF123+CC123)-MIN(CD123+CA123,CE123+CB123,CF123+CC123)</f>
        <v>0</v>
      </c>
      <c r="CH123" s="125"/>
      <c r="CI123" s="75"/>
      <c r="CJ123" s="75"/>
      <c r="CK123" s="77"/>
      <c r="CN123" s="58">
        <f t="shared" si="216"/>
        <v>0</v>
      </c>
      <c r="CO123" s="58">
        <f t="shared" si="213"/>
        <v>0</v>
      </c>
      <c r="CP123" s="58">
        <f t="shared" si="197"/>
        <v>0</v>
      </c>
      <c r="CQ123" s="59">
        <f t="shared" si="217"/>
        <v>0</v>
      </c>
      <c r="CR123" s="125"/>
      <c r="CS123" s="75"/>
      <c r="CT123" s="75"/>
      <c r="CX123" s="58">
        <f t="shared" si="199"/>
        <v>0</v>
      </c>
      <c r="CY123" s="58">
        <f t="shared" si="200"/>
        <v>0</v>
      </c>
      <c r="CZ123" s="58">
        <f t="shared" si="201"/>
        <v>0</v>
      </c>
      <c r="DA123" s="59">
        <f t="shared" ref="DA123:DA125" si="225">SUM(CX123+CU123,CY123+CV123,CZ123+CW123)-MIN(CX123+CU123,CY123+CV123,CZ123+CW123)</f>
        <v>0</v>
      </c>
      <c r="DB123" s="125"/>
      <c r="DC123" s="75"/>
      <c r="DD123" s="75"/>
      <c r="DH123" s="58">
        <f t="shared" si="203"/>
        <v>0</v>
      </c>
      <c r="DI123" s="58">
        <f t="shared" si="204"/>
        <v>0</v>
      </c>
      <c r="DJ123" s="58">
        <f t="shared" si="205"/>
        <v>0</v>
      </c>
      <c r="DK123" s="59">
        <f t="shared" ref="DK123:DK125" si="226">SUM(DH123+DE123,DI123+DF123,DJ123+DG123)-MIN(DH123+DE123,DI123+DF123,DJ123+DG123)</f>
        <v>0</v>
      </c>
    </row>
    <row r="124" spans="1:124" ht="12.9" customHeight="1" x14ac:dyDescent="0.25">
      <c r="A124" s="51">
        <v>98</v>
      </c>
      <c r="B124" s="51"/>
      <c r="C124" s="51"/>
      <c r="D124" s="51"/>
      <c r="E124" s="51"/>
      <c r="F124" s="51"/>
      <c r="G124" s="51"/>
      <c r="H124" s="51"/>
      <c r="I124" s="51">
        <f t="shared" si="158"/>
        <v>0</v>
      </c>
      <c r="J124" s="51">
        <f t="shared" si="159"/>
        <v>0</v>
      </c>
      <c r="K124" s="51">
        <f t="shared" si="160"/>
        <v>0</v>
      </c>
      <c r="L124" s="51">
        <f t="shared" si="161"/>
        <v>0</v>
      </c>
      <c r="M124" s="51">
        <f t="shared" si="162"/>
        <v>0</v>
      </c>
      <c r="N124" s="51">
        <f t="shared" si="163"/>
        <v>0</v>
      </c>
      <c r="O124" s="58"/>
      <c r="P124" s="58"/>
      <c r="Q124" s="58"/>
      <c r="R124" s="58">
        <f t="shared" si="164"/>
        <v>0</v>
      </c>
      <c r="S124" s="58">
        <f t="shared" si="165"/>
        <v>0</v>
      </c>
      <c r="T124" s="58">
        <f t="shared" si="166"/>
        <v>0</v>
      </c>
      <c r="U124" s="59">
        <f t="shared" si="218"/>
        <v>0</v>
      </c>
      <c r="V124" s="129"/>
      <c r="W124" s="51"/>
      <c r="X124" s="51"/>
      <c r="Y124" s="51"/>
      <c r="Z124" s="51">
        <f t="shared" si="168"/>
        <v>0</v>
      </c>
      <c r="AA124" s="51">
        <f t="shared" si="169"/>
        <v>0</v>
      </c>
      <c r="AB124" s="51">
        <f t="shared" si="170"/>
        <v>0</v>
      </c>
      <c r="AC124" s="58"/>
      <c r="AD124" s="58"/>
      <c r="AE124" s="58"/>
      <c r="AF124" s="58">
        <f t="shared" si="171"/>
        <v>0</v>
      </c>
      <c r="AG124" s="58">
        <f t="shared" si="172"/>
        <v>0</v>
      </c>
      <c r="AH124" s="58">
        <f t="shared" si="173"/>
        <v>0</v>
      </c>
      <c r="AI124" s="59">
        <f t="shared" si="219"/>
        <v>0</v>
      </c>
      <c r="AJ124" s="51"/>
      <c r="AK124" s="51"/>
      <c r="AM124" s="58"/>
      <c r="AN124" s="58"/>
      <c r="AO124" s="63"/>
      <c r="AP124" s="58">
        <f t="shared" si="175"/>
        <v>0</v>
      </c>
      <c r="AQ124" s="58">
        <f t="shared" si="176"/>
        <v>0</v>
      </c>
      <c r="AR124" s="58">
        <f t="shared" si="177"/>
        <v>0</v>
      </c>
      <c r="AS124" s="59">
        <f t="shared" si="220"/>
        <v>0</v>
      </c>
      <c r="AU124" s="84"/>
      <c r="AV124" s="84"/>
      <c r="AW124" s="84"/>
      <c r="AX124" s="84"/>
      <c r="AY124" s="77"/>
      <c r="AZ124" s="58">
        <f t="shared" si="179"/>
        <v>0</v>
      </c>
      <c r="BA124" s="58">
        <f t="shared" si="180"/>
        <v>0</v>
      </c>
      <c r="BB124" s="58">
        <f t="shared" si="181"/>
        <v>0</v>
      </c>
      <c r="BC124" s="59">
        <f t="shared" si="221"/>
        <v>0</v>
      </c>
      <c r="BD124" s="84"/>
      <c r="BE124" s="77"/>
      <c r="BF124" s="96"/>
      <c r="BG124" s="84"/>
      <c r="BH124" s="77"/>
      <c r="BJ124" s="58">
        <f t="shared" si="183"/>
        <v>0</v>
      </c>
      <c r="BK124" s="58">
        <f t="shared" si="184"/>
        <v>0</v>
      </c>
      <c r="BL124" s="73">
        <f t="shared" si="207"/>
        <v>0</v>
      </c>
      <c r="BM124" s="59">
        <f t="shared" si="222"/>
        <v>0</v>
      </c>
      <c r="BN124" s="84"/>
      <c r="BO124" s="77"/>
      <c r="BP124" s="96"/>
      <c r="BQ124" s="84"/>
      <c r="BR124" s="84"/>
      <c r="BS124" s="77"/>
      <c r="BT124" s="58">
        <f t="shared" si="187"/>
        <v>0</v>
      </c>
      <c r="BU124" s="58">
        <f t="shared" si="208"/>
        <v>0</v>
      </c>
      <c r="BV124" s="73">
        <f t="shared" si="214"/>
        <v>0</v>
      </c>
      <c r="BW124" s="59">
        <f t="shared" si="223"/>
        <v>0</v>
      </c>
      <c r="BX124" s="77"/>
      <c r="BY124" s="125"/>
      <c r="BZ124" s="75"/>
      <c r="CA124" s="84"/>
      <c r="CB124" s="77"/>
      <c r="CD124" s="58">
        <f t="shared" si="209"/>
        <v>0</v>
      </c>
      <c r="CE124" s="58">
        <f t="shared" si="215"/>
        <v>0</v>
      </c>
      <c r="CF124" s="58">
        <f t="shared" si="212"/>
        <v>0</v>
      </c>
      <c r="CG124" s="59">
        <f t="shared" si="224"/>
        <v>0</v>
      </c>
      <c r="CH124" s="125"/>
      <c r="CI124" s="75"/>
      <c r="CJ124" s="75"/>
      <c r="CK124" s="77"/>
      <c r="CN124" s="58">
        <f t="shared" si="216"/>
        <v>0</v>
      </c>
      <c r="CO124" s="58">
        <f t="shared" si="213"/>
        <v>0</v>
      </c>
      <c r="CP124" s="58">
        <f t="shared" si="197"/>
        <v>0</v>
      </c>
      <c r="CQ124" s="59">
        <f t="shared" si="217"/>
        <v>0</v>
      </c>
      <c r="CR124" s="125"/>
      <c r="CS124" s="75"/>
      <c r="CT124" s="75"/>
      <c r="CX124" s="58">
        <f t="shared" si="199"/>
        <v>0</v>
      </c>
      <c r="CY124" s="58">
        <f t="shared" si="200"/>
        <v>0</v>
      </c>
      <c r="CZ124" s="58">
        <f t="shared" si="201"/>
        <v>0</v>
      </c>
      <c r="DA124" s="59">
        <f t="shared" si="225"/>
        <v>0</v>
      </c>
      <c r="DB124" s="125"/>
      <c r="DC124" s="75"/>
      <c r="DD124" s="75"/>
      <c r="DH124" s="58">
        <f t="shared" si="203"/>
        <v>0</v>
      </c>
      <c r="DI124" s="58">
        <f t="shared" si="204"/>
        <v>0</v>
      </c>
      <c r="DJ124" s="58">
        <f t="shared" si="205"/>
        <v>0</v>
      </c>
      <c r="DK124" s="59">
        <f t="shared" si="226"/>
        <v>0</v>
      </c>
    </row>
    <row r="125" spans="1:124" ht="12.9" customHeight="1" x14ac:dyDescent="0.25">
      <c r="A125" s="51">
        <v>99</v>
      </c>
      <c r="B125" s="51"/>
      <c r="C125" s="51"/>
      <c r="D125" s="51"/>
      <c r="E125" s="51"/>
      <c r="F125" s="51"/>
      <c r="G125" s="51"/>
      <c r="H125" s="51"/>
      <c r="I125" s="51">
        <f t="shared" si="158"/>
        <v>0</v>
      </c>
      <c r="J125" s="51">
        <f t="shared" si="159"/>
        <v>0</v>
      </c>
      <c r="K125" s="51">
        <f t="shared" si="160"/>
        <v>0</v>
      </c>
      <c r="L125" s="51">
        <f t="shared" si="161"/>
        <v>0</v>
      </c>
      <c r="M125" s="51">
        <f t="shared" si="162"/>
        <v>0</v>
      </c>
      <c r="N125" s="51">
        <f t="shared" si="163"/>
        <v>0</v>
      </c>
      <c r="O125" s="58"/>
      <c r="P125" s="58"/>
      <c r="Q125" s="58"/>
      <c r="R125" s="58">
        <f t="shared" si="164"/>
        <v>0</v>
      </c>
      <c r="S125" s="58">
        <f t="shared" si="165"/>
        <v>0</v>
      </c>
      <c r="T125" s="58">
        <f t="shared" si="166"/>
        <v>0</v>
      </c>
      <c r="U125" s="59">
        <f t="shared" si="218"/>
        <v>0</v>
      </c>
      <c r="V125" s="129"/>
      <c r="W125" s="51"/>
      <c r="X125" s="51"/>
      <c r="Y125" s="51"/>
      <c r="Z125" s="51">
        <f t="shared" si="168"/>
        <v>0</v>
      </c>
      <c r="AA125" s="51">
        <f t="shared" si="169"/>
        <v>0</v>
      </c>
      <c r="AB125" s="51">
        <f t="shared" si="170"/>
        <v>0</v>
      </c>
      <c r="AC125" s="58"/>
      <c r="AD125" s="58"/>
      <c r="AE125" s="58"/>
      <c r="AF125" s="58">
        <f t="shared" si="171"/>
        <v>0</v>
      </c>
      <c r="AG125" s="58">
        <f t="shared" si="172"/>
        <v>0</v>
      </c>
      <c r="AH125" s="58">
        <f t="shared" si="173"/>
        <v>0</v>
      </c>
      <c r="AI125" s="59">
        <f t="shared" si="219"/>
        <v>0</v>
      </c>
      <c r="AJ125" s="51"/>
      <c r="AK125" s="51"/>
      <c r="AM125" s="58"/>
      <c r="AN125" s="58"/>
      <c r="AO125" s="63"/>
      <c r="AP125" s="58">
        <f t="shared" si="175"/>
        <v>0</v>
      </c>
      <c r="AQ125" s="58">
        <f t="shared" si="176"/>
        <v>0</v>
      </c>
      <c r="AR125" s="58">
        <f t="shared" si="177"/>
        <v>0</v>
      </c>
      <c r="AS125" s="59">
        <f t="shared" si="220"/>
        <v>0</v>
      </c>
      <c r="AU125" s="84"/>
      <c r="AV125" s="84"/>
      <c r="AW125" s="84"/>
      <c r="AX125" s="84"/>
      <c r="AY125" s="77"/>
      <c r="AZ125" s="58">
        <f t="shared" si="179"/>
        <v>0</v>
      </c>
      <c r="BA125" s="58">
        <f t="shared" si="180"/>
        <v>0</v>
      </c>
      <c r="BB125" s="58">
        <f t="shared" si="181"/>
        <v>0</v>
      </c>
      <c r="BC125" s="59">
        <f t="shared" si="221"/>
        <v>0</v>
      </c>
      <c r="BD125" s="84"/>
      <c r="BE125" s="77"/>
      <c r="BF125" s="96"/>
      <c r="BG125" s="84"/>
      <c r="BH125" s="77"/>
      <c r="BJ125" s="58">
        <f t="shared" si="183"/>
        <v>0</v>
      </c>
      <c r="BK125" s="58">
        <f t="shared" si="184"/>
        <v>0</v>
      </c>
      <c r="BL125" s="73">
        <f t="shared" si="207"/>
        <v>0</v>
      </c>
      <c r="BM125" s="59">
        <f t="shared" si="222"/>
        <v>0</v>
      </c>
      <c r="BN125" s="84"/>
      <c r="BO125" s="77"/>
      <c r="BP125" s="96"/>
      <c r="BQ125" s="84"/>
      <c r="BR125" s="84"/>
      <c r="BS125" s="77"/>
      <c r="BT125" s="58">
        <f t="shared" si="187"/>
        <v>0</v>
      </c>
      <c r="BU125" s="58">
        <f t="shared" si="208"/>
        <v>0</v>
      </c>
      <c r="BV125" s="73">
        <f t="shared" si="214"/>
        <v>0</v>
      </c>
      <c r="BW125" s="59">
        <f t="shared" si="223"/>
        <v>0</v>
      </c>
      <c r="BX125" s="77"/>
      <c r="BY125" s="125"/>
      <c r="BZ125" s="75"/>
      <c r="CA125" s="84"/>
      <c r="CB125" s="77"/>
      <c r="CD125" s="58">
        <f t="shared" si="209"/>
        <v>0</v>
      </c>
      <c r="CE125" s="58">
        <f t="shared" si="215"/>
        <v>0</v>
      </c>
      <c r="CF125" s="58">
        <f t="shared" si="212"/>
        <v>0</v>
      </c>
      <c r="CG125" s="59">
        <f t="shared" si="224"/>
        <v>0</v>
      </c>
      <c r="CH125" s="125"/>
      <c r="CI125" s="75"/>
      <c r="CJ125" s="75"/>
      <c r="CK125" s="77"/>
      <c r="CN125" s="58">
        <f t="shared" si="216"/>
        <v>0</v>
      </c>
      <c r="CO125" s="58">
        <f t="shared" si="213"/>
        <v>0</v>
      </c>
      <c r="CP125" s="58">
        <f t="shared" si="197"/>
        <v>0</v>
      </c>
      <c r="CQ125" s="59">
        <f t="shared" si="217"/>
        <v>0</v>
      </c>
      <c r="CR125" s="125"/>
      <c r="CS125" s="75"/>
      <c r="CT125" s="75"/>
      <c r="CX125" s="58">
        <f t="shared" si="199"/>
        <v>0</v>
      </c>
      <c r="CY125" s="58">
        <f t="shared" si="200"/>
        <v>0</v>
      </c>
      <c r="CZ125" s="58">
        <f t="shared" si="201"/>
        <v>0</v>
      </c>
      <c r="DA125" s="59">
        <f t="shared" si="225"/>
        <v>0</v>
      </c>
      <c r="DB125" s="125"/>
      <c r="DC125" s="75"/>
      <c r="DD125" s="75"/>
      <c r="DH125" s="58">
        <f t="shared" si="203"/>
        <v>0</v>
      </c>
      <c r="DI125" s="58">
        <f t="shared" si="204"/>
        <v>0</v>
      </c>
      <c r="DJ125" s="58">
        <f t="shared" si="205"/>
        <v>0</v>
      </c>
      <c r="DK125" s="59">
        <f t="shared" si="226"/>
        <v>0</v>
      </c>
    </row>
    <row r="126" spans="1:124" ht="12.9" customHeight="1" x14ac:dyDescent="0.25">
      <c r="A126" s="51">
        <v>100</v>
      </c>
      <c r="B126" s="137"/>
      <c r="C126" s="20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8"/>
      <c r="P126" s="58"/>
      <c r="Q126" s="58"/>
      <c r="R126" s="58"/>
      <c r="S126" s="58"/>
      <c r="T126" s="58"/>
      <c r="U126" s="59"/>
      <c r="V126" s="129"/>
      <c r="W126" s="51"/>
      <c r="X126" s="51"/>
      <c r="Y126" s="51"/>
      <c r="Z126" s="51"/>
      <c r="AA126" s="51"/>
      <c r="AB126" s="51"/>
      <c r="AC126" s="58"/>
      <c r="AD126" s="58"/>
      <c r="AE126" s="58"/>
      <c r="AF126" s="58"/>
      <c r="AG126" s="58"/>
      <c r="AH126" s="58"/>
      <c r="AI126" s="59"/>
      <c r="AJ126" s="51"/>
      <c r="AK126" s="51"/>
      <c r="AM126" s="58"/>
      <c r="AN126" s="58"/>
      <c r="AO126" s="63"/>
      <c r="AP126" s="58"/>
      <c r="AQ126" s="58"/>
      <c r="AR126" s="58"/>
      <c r="AS126" s="59"/>
      <c r="AU126" s="84"/>
      <c r="AV126" s="84"/>
      <c r="AW126" s="84"/>
      <c r="AX126" s="84"/>
      <c r="AY126" s="77"/>
      <c r="AZ126" s="58"/>
      <c r="BA126" s="58"/>
      <c r="BB126" s="58"/>
      <c r="BC126" s="59"/>
      <c r="BD126" s="84"/>
      <c r="BE126" s="77"/>
      <c r="BF126" s="96"/>
      <c r="BG126" s="84"/>
      <c r="BH126" s="77"/>
      <c r="BJ126" s="58"/>
      <c r="BK126" s="58"/>
      <c r="BL126" s="73"/>
      <c r="BM126" s="59"/>
      <c r="BN126" s="84"/>
      <c r="BO126" s="77"/>
      <c r="BQ126" s="77"/>
      <c r="BS126" s="77"/>
      <c r="BT126" s="58"/>
      <c r="BU126" s="58"/>
      <c r="BV126" s="73"/>
      <c r="BW126" s="59"/>
      <c r="BX126" s="77"/>
      <c r="BY126" s="75"/>
      <c r="BZ126" s="76"/>
      <c r="CB126" s="77"/>
      <c r="CD126" s="58"/>
      <c r="CE126" s="58"/>
      <c r="CF126" s="58"/>
      <c r="CG126" s="59"/>
      <c r="CH126" s="75"/>
      <c r="CI126" s="76"/>
      <c r="CJ126" s="76"/>
      <c r="CK126" s="77"/>
      <c r="CN126" s="58"/>
      <c r="CO126" s="58"/>
      <c r="CP126" s="58"/>
      <c r="CQ126" s="59"/>
      <c r="CR126" s="75"/>
      <c r="CS126" s="76"/>
      <c r="CT126" s="76"/>
      <c r="CX126" s="58"/>
      <c r="CY126" s="58"/>
      <c r="CZ126" s="58"/>
      <c r="DA126" s="59"/>
      <c r="DB126" s="75"/>
      <c r="DC126" s="76"/>
      <c r="DD126" s="76"/>
      <c r="DH126" s="58"/>
      <c r="DI126" s="58"/>
      <c r="DJ126" s="58"/>
      <c r="DK126" s="59"/>
    </row>
  </sheetData>
  <autoFilter ref="B7:DK7" xr:uid="{389B1732-0687-47E9-A6E2-80DBADAB0A82}">
    <sortState xmlns:xlrd2="http://schemas.microsoft.com/office/spreadsheetml/2017/richdata2" ref="B8:DK88">
      <sortCondition descending="1" ref="DK7"/>
    </sortState>
  </autoFilter>
  <mergeCells count="25">
    <mergeCell ref="DE4:DG5"/>
    <mergeCell ref="DM9:DT9"/>
    <mergeCell ref="DS10:DT10"/>
    <mergeCell ref="DM23:DS23"/>
    <mergeCell ref="DR24:DS24"/>
    <mergeCell ref="DM109:DT109"/>
    <mergeCell ref="DS110:DT110"/>
    <mergeCell ref="D6:E6"/>
    <mergeCell ref="F6:G6"/>
    <mergeCell ref="I6:K6"/>
    <mergeCell ref="L6:N6"/>
    <mergeCell ref="V6:W6"/>
    <mergeCell ref="Z6:AB6"/>
    <mergeCell ref="CU4:CW5"/>
    <mergeCell ref="I3:N3"/>
    <mergeCell ref="R3:S3"/>
    <mergeCell ref="Z3:AB3"/>
    <mergeCell ref="O4:Q5"/>
    <mergeCell ref="AC4:AE5"/>
    <mergeCell ref="AM4:AO5"/>
    <mergeCell ref="AW4:AY5"/>
    <mergeCell ref="BG4:BI5"/>
    <mergeCell ref="BQ4:BS5"/>
    <mergeCell ref="CA4:CC5"/>
    <mergeCell ref="CK4:CM5"/>
  </mergeCells>
  <pageMargins left="0.7" right="0.7" top="0.75" bottom="0.75" header="0.511811023622047" footer="0.511811023622047"/>
  <pageSetup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1107"/>
  <sheetViews>
    <sheetView tabSelected="1" zoomScaleNormal="100" workbookViewId="0">
      <pane xSplit="2" ySplit="7" topLeftCell="CM8" activePane="bottomRight" state="frozen"/>
      <selection pane="topRight" activeCell="BW1" sqref="BW1"/>
      <selection pane="bottomLeft" activeCell="A8" sqref="A8"/>
      <selection pane="bottomRight" activeCell="B50" sqref="B50"/>
    </sheetView>
  </sheetViews>
  <sheetFormatPr defaultColWidth="8.6640625" defaultRowHeight="13.2" x14ac:dyDescent="0.25"/>
  <cols>
    <col min="1" max="1" width="3.88671875" style="8" customWidth="1"/>
    <col min="2" max="2" width="21.88671875" style="8" customWidth="1"/>
    <col min="3" max="3" width="10.33203125" style="8" customWidth="1"/>
    <col min="4" max="13" width="7.5546875" style="8" customWidth="1"/>
    <col min="14" max="16" width="7" style="8" customWidth="1"/>
    <col min="17" max="17" width="8" style="8" customWidth="1"/>
    <col min="18" max="18" width="7.6640625" style="8" customWidth="1"/>
    <col min="19" max="19" width="7.109375" style="8" customWidth="1"/>
    <col min="20" max="22" width="6.44140625" style="8" customWidth="1"/>
    <col min="23" max="23" width="7.5546875" style="8" customWidth="1"/>
    <col min="24" max="24" width="7.109375" style="8" customWidth="1"/>
    <col min="25" max="25" width="6" style="8" customWidth="1"/>
    <col min="26" max="26" width="5.88671875" style="8" customWidth="1"/>
    <col min="27" max="27" width="6.109375" style="8" customWidth="1"/>
    <col min="28" max="28" width="5.5546875" style="8" customWidth="1"/>
    <col min="29" max="31" width="6.5546875" style="8" customWidth="1"/>
    <col min="32" max="32" width="7" style="8" customWidth="1"/>
    <col min="33" max="33" width="7.44140625" style="8" customWidth="1"/>
    <col min="34" max="34" width="6.44140625" style="8" customWidth="1"/>
    <col min="35" max="35" width="5.44140625" style="8" customWidth="1"/>
    <col min="36" max="36" width="5.88671875" customWidth="1"/>
    <col min="37" max="38" width="5.5546875" customWidth="1"/>
    <col min="39" max="39" width="5.5546875" style="9" customWidth="1"/>
    <col min="40" max="41" width="6.5546875" customWidth="1"/>
    <col min="42" max="42" width="7.33203125" customWidth="1"/>
    <col min="43" max="43" width="7.5546875" customWidth="1"/>
    <col min="44" max="45" width="7.109375" customWidth="1"/>
    <col min="46" max="46" width="7.5546875" customWidth="1"/>
    <col min="47" max="48" width="7.88671875" customWidth="1"/>
    <col min="49" max="49" width="7.33203125" customWidth="1"/>
    <col min="50" max="52" width="6.5546875" customWidth="1"/>
    <col min="53" max="53" width="7.5546875" customWidth="1"/>
    <col min="54" max="56" width="5" customWidth="1"/>
    <col min="60" max="63" width="6.5546875" customWidth="1"/>
    <col min="64" max="64" width="6" customWidth="1"/>
    <col min="65" max="66" width="5.44140625" customWidth="1"/>
    <col min="67" max="68" width="6" customWidth="1"/>
    <col min="69" max="69" width="5.44140625" customWidth="1"/>
    <col min="70" max="72" width="7" customWidth="1"/>
    <col min="73" max="73" width="7.5546875" customWidth="1"/>
    <col min="74" max="76" width="5.44140625" customWidth="1"/>
    <col min="77" max="78" width="6" customWidth="1"/>
    <col min="79" max="79" width="5.44140625" customWidth="1"/>
    <col min="80" max="83" width="7" customWidth="1"/>
    <col min="84" max="86" width="5.88671875" customWidth="1"/>
    <col min="87" max="88" width="6.33203125" customWidth="1"/>
    <col min="89" max="89" width="5.88671875" customWidth="1"/>
    <col min="90" max="93" width="7.44140625" customWidth="1"/>
    <col min="94" max="96" width="5.88671875" customWidth="1"/>
    <col min="97" max="98" width="6.33203125" customWidth="1"/>
    <col min="99" max="99" width="5.88671875" customWidth="1"/>
    <col min="100" max="102" width="7.44140625" customWidth="1"/>
    <col min="103" max="103" width="6.5546875" bestFit="1" customWidth="1"/>
    <col min="104" max="104" width="11.5546875" customWidth="1"/>
    <col min="105" max="105" width="14.88671875" customWidth="1"/>
    <col min="108" max="108" width="8.6640625" customWidth="1"/>
    <col min="109" max="109" width="11.5546875" customWidth="1"/>
    <col min="110" max="110" width="11.44140625" customWidth="1"/>
    <col min="112" max="16384" width="8.6640625" style="8"/>
  </cols>
  <sheetData>
    <row r="1" spans="1:112" customFormat="1" ht="12.9" customHeight="1" x14ac:dyDescent="0.25">
      <c r="A1" s="20"/>
      <c r="B1" s="152"/>
      <c r="C1" s="152"/>
      <c r="D1" s="153"/>
      <c r="E1" s="153"/>
      <c r="F1" s="153"/>
      <c r="G1" s="153"/>
      <c r="H1" s="153"/>
      <c r="I1" s="153"/>
      <c r="J1" s="153"/>
      <c r="K1" s="153"/>
      <c r="L1" s="153"/>
      <c r="M1" s="154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M1" s="9"/>
    </row>
    <row r="2" spans="1:112" customFormat="1" ht="12.9" customHeight="1" x14ac:dyDescent="0.25">
      <c r="A2" s="20"/>
      <c r="B2" s="10"/>
      <c r="C2" s="11" t="s">
        <v>0</v>
      </c>
      <c r="D2" s="155">
        <v>7236</v>
      </c>
      <c r="E2" s="155">
        <v>7387</v>
      </c>
      <c r="F2" s="155">
        <v>10941</v>
      </c>
      <c r="G2" s="153"/>
      <c r="H2" s="153"/>
      <c r="I2" s="153"/>
      <c r="J2" s="153"/>
      <c r="K2" s="153"/>
      <c r="L2" s="156"/>
      <c r="M2" s="15" t="s">
        <v>0</v>
      </c>
      <c r="N2" s="155">
        <v>7387</v>
      </c>
      <c r="O2" s="155">
        <v>10941</v>
      </c>
      <c r="P2" s="155">
        <v>9189</v>
      </c>
      <c r="Q2" s="153"/>
      <c r="R2" s="153"/>
      <c r="S2" s="153"/>
      <c r="T2" s="153"/>
      <c r="U2" s="153"/>
      <c r="V2" s="156"/>
      <c r="W2" s="15" t="s">
        <v>0</v>
      </c>
      <c r="X2" s="155">
        <v>10941</v>
      </c>
      <c r="Y2" s="155">
        <v>9189</v>
      </c>
      <c r="Z2" s="3">
        <v>3753</v>
      </c>
      <c r="AA2" s="153"/>
      <c r="AB2" s="153"/>
      <c r="AC2" s="153"/>
      <c r="AD2" s="153"/>
      <c r="AE2" s="153"/>
      <c r="AF2" s="156"/>
      <c r="AG2" s="15" t="s">
        <v>0</v>
      </c>
      <c r="AH2" s="155">
        <v>9189</v>
      </c>
      <c r="AI2" s="3">
        <v>3753</v>
      </c>
      <c r="AJ2" s="3">
        <v>6494</v>
      </c>
      <c r="AK2" s="153"/>
      <c r="AL2" s="153"/>
      <c r="AM2" s="153"/>
      <c r="AN2" s="153"/>
      <c r="AO2" s="153"/>
      <c r="AP2" s="156"/>
      <c r="AQ2" s="15" t="s">
        <v>0</v>
      </c>
      <c r="AR2" s="3">
        <v>3753</v>
      </c>
      <c r="AS2" s="3">
        <v>6494</v>
      </c>
      <c r="AT2" s="3">
        <v>4768</v>
      </c>
      <c r="AU2" s="153"/>
      <c r="AV2" s="153"/>
      <c r="AW2" s="153"/>
      <c r="AX2" s="153"/>
      <c r="AY2" s="153"/>
      <c r="AZ2" s="156"/>
      <c r="BA2" s="15" t="s">
        <v>0</v>
      </c>
      <c r="BB2" s="3">
        <v>6233</v>
      </c>
      <c r="BC2" s="3">
        <v>4377</v>
      </c>
      <c r="BD2" s="3">
        <v>7374</v>
      </c>
      <c r="BE2" s="153"/>
      <c r="BF2" s="153"/>
      <c r="BG2" s="153"/>
      <c r="BH2" s="153"/>
      <c r="BI2" s="153"/>
      <c r="BJ2" s="156"/>
      <c r="BK2" s="15" t="s">
        <v>0</v>
      </c>
      <c r="BL2" s="157">
        <v>4377</v>
      </c>
      <c r="BM2" s="157">
        <v>7374</v>
      </c>
      <c r="BN2" s="157">
        <v>2181</v>
      </c>
      <c r="BO2" s="153"/>
      <c r="BP2" s="153"/>
      <c r="BQ2" s="153"/>
      <c r="BR2" s="153"/>
      <c r="BS2" s="153"/>
      <c r="BT2" s="156"/>
      <c r="BU2" s="15" t="s">
        <v>0</v>
      </c>
      <c r="BV2" s="157">
        <v>7374</v>
      </c>
      <c r="BW2" s="157">
        <v>2181</v>
      </c>
      <c r="BX2" s="157">
        <v>5611</v>
      </c>
      <c r="BY2" s="153"/>
      <c r="BZ2" s="153"/>
      <c r="CA2" s="153"/>
      <c r="CB2" s="153"/>
      <c r="CC2" s="153"/>
      <c r="CD2" s="156"/>
      <c r="CE2" s="15" t="s">
        <v>0</v>
      </c>
      <c r="CF2" s="157">
        <v>2181</v>
      </c>
      <c r="CG2" s="157">
        <v>5611</v>
      </c>
      <c r="CH2" s="157">
        <v>3232</v>
      </c>
      <c r="CI2" s="153"/>
      <c r="CJ2" s="153"/>
      <c r="CK2" s="153"/>
      <c r="CL2" s="153"/>
      <c r="CM2" s="153"/>
      <c r="CN2" s="156"/>
      <c r="CO2" s="15" t="s">
        <v>0</v>
      </c>
      <c r="CP2" s="157">
        <v>5611</v>
      </c>
      <c r="CQ2" s="157">
        <v>3232</v>
      </c>
      <c r="CR2" s="260">
        <v>5840</v>
      </c>
      <c r="CS2" s="153"/>
      <c r="CT2" s="153"/>
      <c r="CU2" s="153"/>
      <c r="CV2" s="153"/>
      <c r="CW2" s="153"/>
      <c r="CX2" s="156"/>
    </row>
    <row r="3" spans="1:112" customFormat="1" ht="12.9" customHeight="1" x14ac:dyDescent="0.25">
      <c r="A3" s="20"/>
      <c r="B3" s="10"/>
      <c r="C3" s="11" t="s">
        <v>1</v>
      </c>
      <c r="D3" s="155">
        <v>20</v>
      </c>
      <c r="E3" s="155">
        <v>29</v>
      </c>
      <c r="F3" s="155">
        <v>26</v>
      </c>
      <c r="G3" s="153"/>
      <c r="H3" s="153"/>
      <c r="I3" s="153"/>
      <c r="J3" s="153"/>
      <c r="K3" s="153"/>
      <c r="L3" s="156"/>
      <c r="M3" s="15" t="s">
        <v>1</v>
      </c>
      <c r="N3" s="155">
        <v>29</v>
      </c>
      <c r="O3" s="155">
        <v>26</v>
      </c>
      <c r="P3" s="155">
        <v>33</v>
      </c>
      <c r="Q3" s="153"/>
      <c r="R3" s="153"/>
      <c r="S3" s="153"/>
      <c r="T3" s="153"/>
      <c r="U3" s="153"/>
      <c r="V3" s="156"/>
      <c r="W3" s="15" t="s">
        <v>1</v>
      </c>
      <c r="X3" s="155">
        <v>26</v>
      </c>
      <c r="Y3" s="155">
        <v>33</v>
      </c>
      <c r="Z3" s="3">
        <v>28</v>
      </c>
      <c r="AA3" s="153"/>
      <c r="AB3" s="153"/>
      <c r="AC3" s="153"/>
      <c r="AD3" s="153"/>
      <c r="AE3" s="153"/>
      <c r="AF3" s="156"/>
      <c r="AG3" s="15" t="s">
        <v>1</v>
      </c>
      <c r="AH3" s="155">
        <v>33</v>
      </c>
      <c r="AI3" s="3">
        <v>28</v>
      </c>
      <c r="AJ3" s="3">
        <v>26</v>
      </c>
      <c r="AK3" s="153"/>
      <c r="AL3" s="153"/>
      <c r="AM3" s="153"/>
      <c r="AN3" s="153"/>
      <c r="AO3" s="153"/>
      <c r="AP3" s="156"/>
      <c r="AQ3" s="15" t="s">
        <v>1</v>
      </c>
      <c r="AR3" s="3">
        <v>28</v>
      </c>
      <c r="AS3" s="3">
        <v>26</v>
      </c>
      <c r="AT3" s="3">
        <v>24</v>
      </c>
      <c r="AU3" s="153"/>
      <c r="AV3" s="153"/>
      <c r="AW3" s="153"/>
      <c r="AX3" s="153"/>
      <c r="AY3" s="153"/>
      <c r="AZ3" s="156"/>
      <c r="BA3" s="15" t="s">
        <v>1</v>
      </c>
      <c r="BB3" s="3">
        <v>26</v>
      </c>
      <c r="BC3" s="3">
        <v>24</v>
      </c>
      <c r="BD3" s="3">
        <v>33</v>
      </c>
      <c r="BE3" s="153"/>
      <c r="BF3" s="153"/>
      <c r="BG3" s="153"/>
      <c r="BH3" s="153"/>
      <c r="BI3" s="153"/>
      <c r="BJ3" s="156"/>
      <c r="BK3" s="15" t="s">
        <v>1</v>
      </c>
      <c r="BL3" s="157">
        <v>24</v>
      </c>
      <c r="BM3" s="157">
        <v>33</v>
      </c>
      <c r="BN3" s="157">
        <v>29</v>
      </c>
      <c r="BO3" s="153"/>
      <c r="BP3" s="153"/>
      <c r="BQ3" s="153"/>
      <c r="BR3" s="153"/>
      <c r="BS3" s="153"/>
      <c r="BT3" s="156"/>
      <c r="BU3" s="15" t="s">
        <v>1</v>
      </c>
      <c r="BV3" s="157">
        <v>33</v>
      </c>
      <c r="BW3" s="157">
        <v>29</v>
      </c>
      <c r="BX3" s="157">
        <v>20</v>
      </c>
      <c r="BY3" s="153"/>
      <c r="BZ3" s="153"/>
      <c r="CA3" s="153"/>
      <c r="CB3" s="153"/>
      <c r="CC3" s="153"/>
      <c r="CD3" s="156"/>
      <c r="CE3" s="15" t="s">
        <v>1</v>
      </c>
      <c r="CF3" s="157">
        <v>33</v>
      </c>
      <c r="CG3" s="157">
        <v>29</v>
      </c>
      <c r="CH3" s="157">
        <v>24</v>
      </c>
      <c r="CI3" s="153"/>
      <c r="CJ3" s="153"/>
      <c r="CK3" s="153"/>
      <c r="CL3" s="153"/>
      <c r="CM3" s="153"/>
      <c r="CN3" s="156"/>
      <c r="CO3" s="15" t="s">
        <v>1</v>
      </c>
      <c r="CP3" s="157">
        <v>29</v>
      </c>
      <c r="CQ3" s="157">
        <v>24</v>
      </c>
      <c r="CR3" s="260">
        <v>36</v>
      </c>
      <c r="CS3" s="153"/>
      <c r="CT3" s="153"/>
      <c r="CU3" s="153"/>
      <c r="CV3" s="153"/>
      <c r="CW3" s="153"/>
      <c r="CX3" s="156"/>
    </row>
    <row r="4" spans="1:112" customFormat="1" ht="12.9" customHeight="1" x14ac:dyDescent="0.25">
      <c r="A4" s="20"/>
      <c r="B4" s="10"/>
      <c r="C4" s="11" t="s">
        <v>5</v>
      </c>
      <c r="D4" s="155">
        <v>9</v>
      </c>
      <c r="E4" s="155">
        <v>10</v>
      </c>
      <c r="F4" s="155">
        <v>12</v>
      </c>
      <c r="G4" s="281" t="s">
        <v>8</v>
      </c>
      <c r="H4" s="281"/>
      <c r="I4" s="281"/>
      <c r="J4" s="25" t="s">
        <v>6</v>
      </c>
      <c r="K4" s="25" t="s">
        <v>7</v>
      </c>
      <c r="L4" s="26" t="s">
        <v>9</v>
      </c>
      <c r="M4" s="15" t="s">
        <v>5</v>
      </c>
      <c r="N4" s="155">
        <v>10</v>
      </c>
      <c r="O4" s="155">
        <v>12</v>
      </c>
      <c r="P4" s="155">
        <v>10</v>
      </c>
      <c r="Q4" s="281" t="s">
        <v>8</v>
      </c>
      <c r="R4" s="281"/>
      <c r="S4" s="281"/>
      <c r="T4" s="25" t="s">
        <v>6</v>
      </c>
      <c r="U4" s="25" t="s">
        <v>7</v>
      </c>
      <c r="V4" s="26" t="s">
        <v>9</v>
      </c>
      <c r="W4" s="15" t="s">
        <v>5</v>
      </c>
      <c r="X4" s="155">
        <v>12</v>
      </c>
      <c r="Y4" s="155">
        <v>10</v>
      </c>
      <c r="Z4" s="158">
        <v>8</v>
      </c>
      <c r="AA4" s="281" t="s">
        <v>8</v>
      </c>
      <c r="AB4" s="281"/>
      <c r="AC4" s="281"/>
      <c r="AD4" s="25" t="s">
        <v>6</v>
      </c>
      <c r="AE4" s="25" t="s">
        <v>7</v>
      </c>
      <c r="AF4" s="26" t="s">
        <v>9</v>
      </c>
      <c r="AG4" s="15" t="s">
        <v>5</v>
      </c>
      <c r="AH4" s="155">
        <v>10</v>
      </c>
      <c r="AI4" s="158">
        <v>8</v>
      </c>
      <c r="AJ4" s="158">
        <v>8</v>
      </c>
      <c r="AK4" s="281" t="s">
        <v>8</v>
      </c>
      <c r="AL4" s="281"/>
      <c r="AM4" s="281"/>
      <c r="AN4" s="25" t="s">
        <v>6</v>
      </c>
      <c r="AO4" s="25" t="s">
        <v>7</v>
      </c>
      <c r="AP4" s="26" t="s">
        <v>9</v>
      </c>
      <c r="AQ4" s="15" t="s">
        <v>5</v>
      </c>
      <c r="AR4" s="158">
        <v>8</v>
      </c>
      <c r="AS4" s="158">
        <v>8</v>
      </c>
      <c r="AT4" s="158">
        <v>7</v>
      </c>
      <c r="AU4" s="294" t="s">
        <v>8</v>
      </c>
      <c r="AV4" s="294"/>
      <c r="AW4" s="294"/>
      <c r="AX4" s="25" t="s">
        <v>6</v>
      </c>
      <c r="AY4" s="25" t="s">
        <v>7</v>
      </c>
      <c r="AZ4" s="26" t="s">
        <v>9</v>
      </c>
      <c r="BA4" s="15" t="s">
        <v>5</v>
      </c>
      <c r="BB4" s="158">
        <v>8</v>
      </c>
      <c r="BC4" s="158">
        <v>7</v>
      </c>
      <c r="BD4" s="158">
        <v>9</v>
      </c>
      <c r="BE4" s="294" t="s">
        <v>8</v>
      </c>
      <c r="BF4" s="294"/>
      <c r="BG4" s="294"/>
      <c r="BH4" s="25" t="s">
        <v>6</v>
      </c>
      <c r="BI4" s="25" t="s">
        <v>7</v>
      </c>
      <c r="BJ4" s="26" t="s">
        <v>9</v>
      </c>
      <c r="BK4" s="15" t="s">
        <v>5</v>
      </c>
      <c r="BL4" s="157">
        <v>7</v>
      </c>
      <c r="BM4" s="157">
        <v>9</v>
      </c>
      <c r="BN4" s="157">
        <v>4</v>
      </c>
      <c r="BO4" s="294" t="s">
        <v>8</v>
      </c>
      <c r="BP4" s="294"/>
      <c r="BQ4" s="294"/>
      <c r="BR4" s="25" t="s">
        <v>6</v>
      </c>
      <c r="BS4" s="25" t="s">
        <v>7</v>
      </c>
      <c r="BT4" s="26" t="s">
        <v>9</v>
      </c>
      <c r="BU4" s="15" t="s">
        <v>5</v>
      </c>
      <c r="BV4" s="157">
        <v>9</v>
      </c>
      <c r="BW4" s="157">
        <v>4</v>
      </c>
      <c r="BX4" s="157">
        <v>8</v>
      </c>
      <c r="BY4" s="294" t="s">
        <v>8</v>
      </c>
      <c r="BZ4" s="294"/>
      <c r="CA4" s="294"/>
      <c r="CB4" s="25" t="s">
        <v>6</v>
      </c>
      <c r="CC4" s="25" t="s">
        <v>7</v>
      </c>
      <c r="CD4" s="26" t="s">
        <v>9</v>
      </c>
      <c r="CE4" s="15" t="s">
        <v>5</v>
      </c>
      <c r="CF4" s="157">
        <v>9</v>
      </c>
      <c r="CG4" s="157">
        <v>8</v>
      </c>
      <c r="CH4" s="157">
        <v>6</v>
      </c>
      <c r="CI4" s="294" t="s">
        <v>8</v>
      </c>
      <c r="CJ4" s="294"/>
      <c r="CK4" s="294"/>
      <c r="CL4" s="25" t="s">
        <v>6</v>
      </c>
      <c r="CM4" s="25" t="s">
        <v>7</v>
      </c>
      <c r="CN4" s="26" t="s">
        <v>9</v>
      </c>
      <c r="CO4" s="15" t="s">
        <v>5</v>
      </c>
      <c r="CP4" s="157">
        <v>8</v>
      </c>
      <c r="CQ4" s="157">
        <v>6</v>
      </c>
      <c r="CR4" s="260">
        <v>7</v>
      </c>
      <c r="CS4" s="294" t="s">
        <v>8</v>
      </c>
      <c r="CT4" s="294"/>
      <c r="CU4" s="294"/>
      <c r="CV4" s="25" t="s">
        <v>6</v>
      </c>
      <c r="CW4" s="25" t="s">
        <v>7</v>
      </c>
      <c r="CX4" s="26" t="s">
        <v>9</v>
      </c>
    </row>
    <row r="5" spans="1:112" customFormat="1" ht="12.9" customHeight="1" thickBot="1" x14ac:dyDescent="0.3">
      <c r="A5" s="20"/>
      <c r="B5" s="10"/>
      <c r="C5" s="11" t="s">
        <v>10</v>
      </c>
      <c r="D5" s="155">
        <f>IF(D3/10&gt;=1,1,D3/10)*IF(D4/4&gt;=1,1,D4/4)</f>
        <v>1</v>
      </c>
      <c r="E5" s="155">
        <f>IF(E3/10&gt;=1,1,E3/10)*IF(E4/4&gt;=1,1,E4/4)</f>
        <v>1</v>
      </c>
      <c r="F5" s="159">
        <f>IF(F3/10&gt;=1,1,F3/10)*IF(F4/4&gt;=1,1,F4/4)</f>
        <v>1</v>
      </c>
      <c r="G5" s="281"/>
      <c r="H5" s="281"/>
      <c r="I5" s="281"/>
      <c r="J5" s="32">
        <f>IF((375+(1/70)*(D2-2500))&gt;425,425,375+(1/70)*(D2-2500))</f>
        <v>425</v>
      </c>
      <c r="K5" s="7">
        <f>IF((400+(1/70)*(E2-2500))&gt;450,450,400+(1/70)*(E2-2500))</f>
        <v>450</v>
      </c>
      <c r="L5" s="30">
        <f>IF((450+(1/35)*(F2-2500))&gt;550,550,450+(1/35)*(F2-2500))</f>
        <v>550</v>
      </c>
      <c r="M5" s="31" t="s">
        <v>10</v>
      </c>
      <c r="N5" s="155">
        <f>IF(N3/10&gt;=1,1,N3/10)*IF(N4/4&gt;=1,1,N4/4)</f>
        <v>1</v>
      </c>
      <c r="O5" s="159">
        <f>IF(O3/10&gt;=1,1,O3/10)*IF(O4/4&gt;=1,1,O4/4)</f>
        <v>1</v>
      </c>
      <c r="P5" s="159">
        <f>IF(P3/10&gt;=1,1,P3/10)*IF(P4/4&gt;=1,1,P4/4)</f>
        <v>1</v>
      </c>
      <c r="Q5" s="281"/>
      <c r="R5" s="281"/>
      <c r="S5" s="281"/>
      <c r="T5" s="32">
        <f>IF((375+(1/70)*(N2-2500))&gt;425,425,375+(1/70)*(N2-2500))</f>
        <v>425</v>
      </c>
      <c r="U5" s="7">
        <f>IF((400+(1/70)*(O2-2500))&gt;450,450,400+(1/70)*(O2-2500))</f>
        <v>450</v>
      </c>
      <c r="V5" s="33">
        <f>IF((450+(1/35)*(P2-2500))&gt;550,550,450+(1/35)*(P2-2500))</f>
        <v>550</v>
      </c>
      <c r="W5" s="31" t="s">
        <v>10</v>
      </c>
      <c r="X5" s="159">
        <f>IF(X3/10&gt;=1,1,X3/10)*IF(X4/4&gt;=1,1,X4/4)</f>
        <v>1</v>
      </c>
      <c r="Y5" s="159">
        <f>IF(Y3/10&gt;=1,1,Y3/10)*IF(Y4/4&gt;=1,1,Y4/4)</f>
        <v>1</v>
      </c>
      <c r="Z5" s="159">
        <f>IF(Z3/10&gt;=1,1,Z3/10)*IF(Z4/4&gt;=1,1,Z4/4)</f>
        <v>1</v>
      </c>
      <c r="AA5" s="281"/>
      <c r="AB5" s="281"/>
      <c r="AC5" s="281"/>
      <c r="AD5" s="32">
        <f>IF((375+(1/70)*(X2-2500))&gt;425,425,375+(1/70)*(X2-2500))</f>
        <v>425</v>
      </c>
      <c r="AE5" s="7">
        <f>IF((400+(1/70)*(Y2-2500))&gt;450,450,400+(1/70)*(Y2-2500))</f>
        <v>450</v>
      </c>
      <c r="AF5" s="33">
        <f>IF((450+(1/35)*(Z2-2500))&gt;550,550,450+(1/35)*(Z2-2500))</f>
        <v>485.8</v>
      </c>
      <c r="AG5" s="31" t="s">
        <v>10</v>
      </c>
      <c r="AH5" s="159">
        <f>IF(AH3/10&gt;=1,1,AH3/10)*IF(AH4/4&gt;=1,1,AH4/4)</f>
        <v>1</v>
      </c>
      <c r="AI5" s="159">
        <f>IF(AI3/10&gt;=1,1,AI3/10)*IF(AI4/4&gt;=1,1,AI4/4)</f>
        <v>1</v>
      </c>
      <c r="AJ5" s="159">
        <f>IF(AJ3/10&gt;=1,1,AJ3/10)*IF(AJ4/4&gt;=1,1,AJ4/4)</f>
        <v>1</v>
      </c>
      <c r="AK5" s="281"/>
      <c r="AL5" s="281"/>
      <c r="AM5" s="281"/>
      <c r="AN5" s="32">
        <f>IF((375+(1/70)*(AH2-2500))&gt;425,425,375+(1/70)*(AH2-2500))</f>
        <v>425</v>
      </c>
      <c r="AO5" s="7">
        <f>IF((400+(1/70)*(AI2-2500))&gt;450,450,400+(1/70)*(AI2-2500))</f>
        <v>417.9</v>
      </c>
      <c r="AP5" s="30">
        <f>IF((450+(1/35)*(AJ2-2500))&gt;550,550,450+(1/35)*(AJ2-2500))</f>
        <v>550</v>
      </c>
      <c r="AQ5" s="31" t="s">
        <v>10</v>
      </c>
      <c r="AR5" s="159">
        <f>IF(AR3/10&gt;=1,1,AR3/10)*IF(AR4/4&gt;=1,1,AR4/4)</f>
        <v>1</v>
      </c>
      <c r="AS5" s="159">
        <f>IF(AS3/10&gt;=1,1,AS3/10)*IF(AS4/4&gt;=1,1,AS4/4)</f>
        <v>1</v>
      </c>
      <c r="AT5" s="159">
        <f>IF(AT3/10&gt;=1,1,AT3/10)*IF(AT4/4&gt;=1,1,AT4/4)</f>
        <v>1</v>
      </c>
      <c r="AU5" s="294"/>
      <c r="AV5" s="294"/>
      <c r="AW5" s="294"/>
      <c r="AX5" s="32">
        <f>IF((375+(1/70)*(AR2-2500))&gt;425,425,375+(1/70)*(AR2-2500))</f>
        <v>392.9</v>
      </c>
      <c r="AY5" s="7">
        <f>IF((400+(1/70)*(AS2-2500))&gt;450,450,400+(1/70)*(AS2-2500))</f>
        <v>450</v>
      </c>
      <c r="AZ5" s="160">
        <f>IF((450+(1/35)*(AT2-2500))&gt;550,550,450+(1/35)*(AT2-2500))</f>
        <v>514.79999999999995</v>
      </c>
      <c r="BA5" s="31" t="s">
        <v>10</v>
      </c>
      <c r="BB5" s="159">
        <f>IF(BB3/10&gt;=1,1,BB3/10)*IF(BB4/4&gt;=1,1,BB4/4)</f>
        <v>1</v>
      </c>
      <c r="BC5" s="159">
        <f>IF(BC3/10&gt;=1,1,BC3/10)*IF(BC4/4&gt;=1,1,BC4/4)</f>
        <v>1</v>
      </c>
      <c r="BD5" s="159">
        <f>IF(BD3/10&gt;=1,1,BD3/10)*IF(BD4/4&gt;=1,1,BD4/4)</f>
        <v>1</v>
      </c>
      <c r="BE5" s="294"/>
      <c r="BF5" s="294"/>
      <c r="BG5" s="294"/>
      <c r="BH5" s="32">
        <f>IF((375+(1/70)*(BB2-2500))&gt;425,425,375+(1/70)*(BB2-2500))</f>
        <v>425</v>
      </c>
      <c r="BI5" s="7">
        <f>IF((400+(1/70)*(BC2-2500))&gt;450,450,400+(1/70)*(BC2-2500))</f>
        <v>426.81428571428569</v>
      </c>
      <c r="BJ5" s="160">
        <f>IF((450+(1/35)*(BD2-2500))&gt;550,550,450+(1/35)*(BD2-2500))</f>
        <v>550</v>
      </c>
      <c r="BK5" s="31" t="s">
        <v>10</v>
      </c>
      <c r="BL5" s="161">
        <f>IF(BL3/10&gt;=1,1,BL3/10)*IF(BL4/4&gt;=1,1,BL4/4)</f>
        <v>1</v>
      </c>
      <c r="BM5" s="161">
        <f>IF(BM3/10&gt;=1,1,BM3/10)*IF(BM4/4&gt;=1,1,BM4/4)</f>
        <v>1</v>
      </c>
      <c r="BN5" s="161">
        <f>IF(BN3/10&gt;=1,1,BN3/10)*IF(BN4/4&gt;=1,1,BN4/4)</f>
        <v>1</v>
      </c>
      <c r="BO5" s="294"/>
      <c r="BP5" s="294"/>
      <c r="BQ5" s="294"/>
      <c r="BR5" s="32">
        <f>IF((375+(1/70)*(BL2-2500))&gt;425,425,375+(1/70)*(BL2-2500))</f>
        <v>401.81428571428569</v>
      </c>
      <c r="BS5" s="7">
        <f>IF((400+(1/70)*(BM2-2500))&gt;450,450,400+(1/70)*(BM2-2500))</f>
        <v>450</v>
      </c>
      <c r="BT5" s="160">
        <f>IF((450+(1/35)*(BN2-2500))&gt;550,550,450+(1/35)*(BN2-2500))</f>
        <v>440.8857142857143</v>
      </c>
      <c r="BU5" s="31" t="s">
        <v>10</v>
      </c>
      <c r="BV5" s="161">
        <f>IF(BV3/10&gt;=1,1,BV3/10)*IF(BV4/4&gt;=1,1,BV4/4)</f>
        <v>1</v>
      </c>
      <c r="BW5" s="161">
        <f>IF(BW3/10&gt;=1,1,BW3/10)*IF(BW4/4&gt;=1,1,BW4/4)</f>
        <v>1</v>
      </c>
      <c r="BX5" s="161">
        <f>IF(BX3/10&gt;=1,1,BX3/10)*IF(BX4/4&gt;=1,1,BX4/4)</f>
        <v>1</v>
      </c>
      <c r="BY5" s="294"/>
      <c r="BZ5" s="294"/>
      <c r="CA5" s="294"/>
      <c r="CB5" s="32">
        <f>IF((375+(1/70)*(BV2-2500))&gt;425,425,375+(1/70)*(BV2-2500))</f>
        <v>425</v>
      </c>
      <c r="CC5" s="7">
        <f>IF((400+(1/70)*(BW2-2500))&gt;450,450,400+(1/70)*(BW2-2500))</f>
        <v>395.44285714285712</v>
      </c>
      <c r="CD5" s="160">
        <f>IF((450+(1/35)*(BX2-2500))&gt;550,550,450+(1/35)*(BX2-2500))</f>
        <v>538.88571428571424</v>
      </c>
      <c r="CE5" s="31" t="s">
        <v>10</v>
      </c>
      <c r="CF5" s="161">
        <f>IF(CF3/10&gt;=1,1,CF3/10)*IF(CF4/4&gt;=1,1,CF4/4)</f>
        <v>1</v>
      </c>
      <c r="CG5" s="161">
        <f>IF(CG3/10&gt;=1,1,CG3/10)*IF(CG4/4&gt;=1,1,CG4/4)</f>
        <v>1</v>
      </c>
      <c r="CH5" s="161">
        <f>IF(CH3/10&gt;=1,1,CH3/10)*IF(CH4/4&gt;=1,1,CH4/4)</f>
        <v>1</v>
      </c>
      <c r="CI5" s="294"/>
      <c r="CJ5" s="294"/>
      <c r="CK5" s="294"/>
      <c r="CL5" s="32">
        <v>370</v>
      </c>
      <c r="CM5" s="7">
        <f>IF((400+(1/70)*(CG2-2500))&gt;450,450,400+(1/70)*(CG2-2500))</f>
        <v>444.44285714285712</v>
      </c>
      <c r="CN5" s="160">
        <f>IF((450+(1/35)*(CH2-2500))&gt;550,550,450+(1/35)*(CH2-2500))</f>
        <v>470.91428571428571</v>
      </c>
      <c r="CO5" s="31" t="s">
        <v>10</v>
      </c>
      <c r="CP5" s="161">
        <f>IF(CP3/10&gt;=1,1,CP3/10)*IF(CP4/4&gt;=1,1,CP4/4)</f>
        <v>1</v>
      </c>
      <c r="CQ5" s="161">
        <f>IF(CQ3/10&gt;=1,1,CQ3/10)*IF(CQ4/4&gt;=1,1,CQ4/4)</f>
        <v>1</v>
      </c>
      <c r="CR5" s="260">
        <f>IF(CR3/10&gt;=1,1,CR3/10)*IF(CR4/4&gt;=1,1,CR4/4)</f>
        <v>1</v>
      </c>
      <c r="CS5" s="294"/>
      <c r="CT5" s="294"/>
      <c r="CU5" s="294"/>
      <c r="CV5" s="32">
        <f>IF((375+(1/70)*(CP2-2500))&gt;425,425,375+(1/70)*(CP2-2500))</f>
        <v>419.44285714285712</v>
      </c>
      <c r="CW5" s="7">
        <f>IF((400+(1/70)*(CQ2-2500))&gt;450,450,400+(1/70)*(CQ2-2500))</f>
        <v>410.45714285714286</v>
      </c>
      <c r="CX5" s="160">
        <f>IF((450+(1/35)*(CR2-2500))&gt;550,550,450+(1/35)*(CR2-2500))</f>
        <v>545.42857142857144</v>
      </c>
      <c r="CY5" s="162"/>
    </row>
    <row r="6" spans="1:112" customFormat="1" ht="12.9" customHeight="1" thickTop="1" x14ac:dyDescent="0.25">
      <c r="A6" s="20"/>
      <c r="B6" s="20"/>
      <c r="C6" s="20"/>
      <c r="D6" s="163">
        <v>2013</v>
      </c>
      <c r="E6" s="163">
        <v>2014</v>
      </c>
      <c r="F6" s="164">
        <v>2015</v>
      </c>
      <c r="G6" s="165">
        <v>2013</v>
      </c>
      <c r="H6" s="165">
        <v>2014</v>
      </c>
      <c r="I6" s="165">
        <v>2015</v>
      </c>
      <c r="J6" s="166">
        <v>2013</v>
      </c>
      <c r="K6" s="166">
        <v>2014</v>
      </c>
      <c r="L6" s="166">
        <v>2015</v>
      </c>
      <c r="M6" s="42">
        <v>2016</v>
      </c>
      <c r="N6" s="167">
        <v>2014</v>
      </c>
      <c r="O6" s="164">
        <v>2015</v>
      </c>
      <c r="P6" s="164">
        <v>2016</v>
      </c>
      <c r="Q6" s="165">
        <v>2014</v>
      </c>
      <c r="R6" s="165">
        <v>2015</v>
      </c>
      <c r="S6" s="165">
        <v>2016</v>
      </c>
      <c r="T6" s="166">
        <v>2014</v>
      </c>
      <c r="U6" s="166">
        <v>2015</v>
      </c>
      <c r="V6" s="166">
        <v>2016</v>
      </c>
      <c r="W6" s="168">
        <v>2017</v>
      </c>
      <c r="X6" s="169">
        <v>2015</v>
      </c>
      <c r="Y6" s="164">
        <v>2016</v>
      </c>
      <c r="Z6" s="164">
        <v>2017</v>
      </c>
      <c r="AA6" s="164">
        <v>2015</v>
      </c>
      <c r="AB6" s="164">
        <v>2016</v>
      </c>
      <c r="AC6" s="164">
        <v>2017</v>
      </c>
      <c r="AD6" s="164">
        <v>2015</v>
      </c>
      <c r="AE6" s="164">
        <v>2016</v>
      </c>
      <c r="AF6" s="164">
        <v>2017</v>
      </c>
      <c r="AG6" s="170">
        <v>2018</v>
      </c>
      <c r="AH6" s="164">
        <v>2016</v>
      </c>
      <c r="AI6" s="164">
        <v>2017</v>
      </c>
      <c r="AJ6" s="164">
        <v>2018</v>
      </c>
      <c r="AK6" s="164">
        <v>2016</v>
      </c>
      <c r="AL6" s="164">
        <v>2017</v>
      </c>
      <c r="AM6" s="164">
        <v>2018</v>
      </c>
      <c r="AN6" s="164">
        <v>2016</v>
      </c>
      <c r="AO6" s="164">
        <v>2017</v>
      </c>
      <c r="AP6" s="164">
        <v>2018</v>
      </c>
      <c r="AQ6" s="171">
        <v>2019</v>
      </c>
      <c r="AR6" s="164">
        <v>2017</v>
      </c>
      <c r="AS6" s="164">
        <v>2018</v>
      </c>
      <c r="AT6" s="164">
        <v>2019</v>
      </c>
      <c r="AU6" s="164">
        <v>2017</v>
      </c>
      <c r="AV6" s="164">
        <v>2018</v>
      </c>
      <c r="AW6" s="164">
        <v>2019</v>
      </c>
      <c r="AX6" s="164">
        <v>2017</v>
      </c>
      <c r="AY6" s="164">
        <v>2018</v>
      </c>
      <c r="AZ6" s="164">
        <v>2019</v>
      </c>
      <c r="BA6" s="42">
        <v>2020</v>
      </c>
      <c r="BB6" s="164">
        <v>2018</v>
      </c>
      <c r="BC6" s="164">
        <v>2019</v>
      </c>
      <c r="BD6" s="164">
        <v>2020</v>
      </c>
      <c r="BE6" s="164">
        <v>2018</v>
      </c>
      <c r="BF6" s="164">
        <v>2019</v>
      </c>
      <c r="BG6" s="164">
        <v>2020</v>
      </c>
      <c r="BH6" s="164">
        <v>2018</v>
      </c>
      <c r="BI6" s="164">
        <v>2019</v>
      </c>
      <c r="BJ6" s="164">
        <v>2020</v>
      </c>
      <c r="BK6" s="42">
        <v>2021</v>
      </c>
      <c r="BL6" s="164">
        <v>2019</v>
      </c>
      <c r="BM6" s="164">
        <v>2020</v>
      </c>
      <c r="BN6" s="164">
        <v>2021</v>
      </c>
      <c r="BO6" s="164">
        <v>2019</v>
      </c>
      <c r="BP6" s="164">
        <v>2020</v>
      </c>
      <c r="BQ6" s="164">
        <v>2021</v>
      </c>
      <c r="BR6" s="164">
        <v>2019</v>
      </c>
      <c r="BS6" s="164">
        <v>2020</v>
      </c>
      <c r="BT6" s="164">
        <v>2021</v>
      </c>
      <c r="BU6" s="42">
        <v>2022</v>
      </c>
      <c r="BV6" s="164">
        <v>2020</v>
      </c>
      <c r="BW6" s="164">
        <v>2021</v>
      </c>
      <c r="BX6" s="164">
        <v>2022</v>
      </c>
      <c r="BY6" s="164">
        <v>2020</v>
      </c>
      <c r="BZ6" s="164">
        <v>2021</v>
      </c>
      <c r="CA6" s="164">
        <v>2022</v>
      </c>
      <c r="CB6" s="164">
        <v>2020</v>
      </c>
      <c r="CC6" s="164">
        <v>2021</v>
      </c>
      <c r="CD6" s="164">
        <v>2022</v>
      </c>
      <c r="CE6" s="42">
        <v>2023</v>
      </c>
      <c r="CF6" s="164">
        <v>2021</v>
      </c>
      <c r="CG6" s="164">
        <v>2022</v>
      </c>
      <c r="CH6" s="164">
        <v>2023</v>
      </c>
      <c r="CI6" s="164">
        <v>2021</v>
      </c>
      <c r="CJ6" s="164">
        <v>2022</v>
      </c>
      <c r="CK6" s="164">
        <v>2023</v>
      </c>
      <c r="CL6" s="164">
        <v>2021</v>
      </c>
      <c r="CM6" s="164">
        <v>2022</v>
      </c>
      <c r="CN6" s="164">
        <v>2023</v>
      </c>
      <c r="CO6" s="42">
        <v>2024</v>
      </c>
      <c r="CP6" s="164">
        <v>2022</v>
      </c>
      <c r="CQ6" s="164">
        <v>2023</v>
      </c>
      <c r="CR6" s="164">
        <v>2024</v>
      </c>
      <c r="CS6" s="164">
        <v>2022</v>
      </c>
      <c r="CT6" s="164">
        <v>2023</v>
      </c>
      <c r="CU6" s="164">
        <v>2024</v>
      </c>
      <c r="CV6" s="164">
        <v>2022</v>
      </c>
      <c r="CW6" s="164">
        <v>2023</v>
      </c>
      <c r="CX6" s="164">
        <v>2024</v>
      </c>
      <c r="CY6" s="42">
        <v>2025</v>
      </c>
    </row>
    <row r="7" spans="1:112" customFormat="1" ht="12.9" customHeight="1" x14ac:dyDescent="0.25">
      <c r="A7" s="25" t="s">
        <v>11</v>
      </c>
      <c r="B7" s="25" t="s">
        <v>12</v>
      </c>
      <c r="C7" s="25" t="s">
        <v>13</v>
      </c>
      <c r="D7" s="44" t="s">
        <v>148</v>
      </c>
      <c r="E7" s="44" t="s">
        <v>148</v>
      </c>
      <c r="F7" s="44" t="s">
        <v>148</v>
      </c>
      <c r="G7" s="44" t="s">
        <v>23</v>
      </c>
      <c r="H7" s="44" t="s">
        <v>24</v>
      </c>
      <c r="I7" s="44" t="s">
        <v>25</v>
      </c>
      <c r="J7" s="44" t="s">
        <v>149</v>
      </c>
      <c r="K7" s="44" t="s">
        <v>27</v>
      </c>
      <c r="L7" s="44" t="s">
        <v>28</v>
      </c>
      <c r="M7" s="45" t="s">
        <v>29</v>
      </c>
      <c r="N7" s="172" t="s">
        <v>148</v>
      </c>
      <c r="O7" s="44" t="s">
        <v>148</v>
      </c>
      <c r="P7" s="44" t="s">
        <v>148</v>
      </c>
      <c r="Q7" s="44" t="s">
        <v>23</v>
      </c>
      <c r="R7" s="44" t="s">
        <v>24</v>
      </c>
      <c r="S7" s="44" t="s">
        <v>25</v>
      </c>
      <c r="T7" s="44" t="s">
        <v>149</v>
      </c>
      <c r="U7" s="44" t="s">
        <v>27</v>
      </c>
      <c r="V7" s="44" t="s">
        <v>28</v>
      </c>
      <c r="W7" s="45" t="s">
        <v>29</v>
      </c>
      <c r="X7" s="172" t="s">
        <v>148</v>
      </c>
      <c r="Y7" s="44" t="s">
        <v>148</v>
      </c>
      <c r="Z7" s="44" t="s">
        <v>148</v>
      </c>
      <c r="AA7" s="44" t="s">
        <v>23</v>
      </c>
      <c r="AB7" s="44" t="s">
        <v>24</v>
      </c>
      <c r="AC7" s="44" t="s">
        <v>25</v>
      </c>
      <c r="AD7" s="44" t="s">
        <v>149</v>
      </c>
      <c r="AE7" s="44" t="s">
        <v>27</v>
      </c>
      <c r="AF7" s="44" t="s">
        <v>28</v>
      </c>
      <c r="AG7" s="45" t="s">
        <v>29</v>
      </c>
      <c r="AH7" s="172" t="s">
        <v>148</v>
      </c>
      <c r="AI7" s="44" t="s">
        <v>148</v>
      </c>
      <c r="AJ7" s="44" t="s">
        <v>148</v>
      </c>
      <c r="AK7" s="44" t="s">
        <v>23</v>
      </c>
      <c r="AL7" s="44" t="s">
        <v>24</v>
      </c>
      <c r="AM7" s="44" t="s">
        <v>25</v>
      </c>
      <c r="AN7" s="44" t="s">
        <v>149</v>
      </c>
      <c r="AO7" s="44" t="s">
        <v>27</v>
      </c>
      <c r="AP7" s="44" t="s">
        <v>28</v>
      </c>
      <c r="AQ7" s="45" t="s">
        <v>29</v>
      </c>
      <c r="AR7" s="172" t="s">
        <v>148</v>
      </c>
      <c r="AS7" s="44" t="s">
        <v>148</v>
      </c>
      <c r="AT7" s="44" t="s">
        <v>148</v>
      </c>
      <c r="AU7" s="44" t="s">
        <v>23</v>
      </c>
      <c r="AV7" s="44" t="s">
        <v>24</v>
      </c>
      <c r="AW7" s="44" t="s">
        <v>25</v>
      </c>
      <c r="AX7" s="44" t="s">
        <v>149</v>
      </c>
      <c r="AY7" s="44" t="s">
        <v>27</v>
      </c>
      <c r="AZ7" s="44" t="s">
        <v>28</v>
      </c>
      <c r="BA7" s="45" t="s">
        <v>29</v>
      </c>
      <c r="BB7" s="172" t="s">
        <v>148</v>
      </c>
      <c r="BC7" s="44" t="s">
        <v>148</v>
      </c>
      <c r="BD7" s="44" t="s">
        <v>148</v>
      </c>
      <c r="BE7" s="44" t="s">
        <v>23</v>
      </c>
      <c r="BF7" s="44" t="s">
        <v>24</v>
      </c>
      <c r="BG7" s="44" t="s">
        <v>25</v>
      </c>
      <c r="BH7" s="44" t="s">
        <v>149</v>
      </c>
      <c r="BI7" s="44" t="s">
        <v>27</v>
      </c>
      <c r="BJ7" s="44" t="s">
        <v>28</v>
      </c>
      <c r="BK7" s="45" t="s">
        <v>29</v>
      </c>
      <c r="BL7" s="172" t="s">
        <v>148</v>
      </c>
      <c r="BM7" s="44" t="s">
        <v>148</v>
      </c>
      <c r="BN7" s="44" t="s">
        <v>148</v>
      </c>
      <c r="BO7" s="44" t="s">
        <v>23</v>
      </c>
      <c r="BP7" s="44" t="s">
        <v>24</v>
      </c>
      <c r="BQ7" s="44" t="s">
        <v>25</v>
      </c>
      <c r="BR7" s="44" t="s">
        <v>149</v>
      </c>
      <c r="BS7" s="44" t="s">
        <v>27</v>
      </c>
      <c r="BT7" s="44" t="s">
        <v>28</v>
      </c>
      <c r="BU7" s="45" t="s">
        <v>29</v>
      </c>
      <c r="BV7" s="172" t="s">
        <v>148</v>
      </c>
      <c r="BW7" s="44" t="s">
        <v>148</v>
      </c>
      <c r="BX7" s="44" t="s">
        <v>148</v>
      </c>
      <c r="BY7" s="44" t="s">
        <v>23</v>
      </c>
      <c r="BZ7" s="44" t="s">
        <v>24</v>
      </c>
      <c r="CA7" s="44" t="s">
        <v>25</v>
      </c>
      <c r="CB7" s="44" t="s">
        <v>149</v>
      </c>
      <c r="CC7" s="44" t="s">
        <v>27</v>
      </c>
      <c r="CD7" s="44" t="s">
        <v>28</v>
      </c>
      <c r="CE7" s="45" t="s">
        <v>29</v>
      </c>
      <c r="CF7" s="172" t="s">
        <v>148</v>
      </c>
      <c r="CG7" s="44" t="s">
        <v>148</v>
      </c>
      <c r="CH7" s="44" t="s">
        <v>148</v>
      </c>
      <c r="CI7" s="44" t="s">
        <v>23</v>
      </c>
      <c r="CJ7" s="44" t="s">
        <v>24</v>
      </c>
      <c r="CK7" s="44" t="s">
        <v>25</v>
      </c>
      <c r="CL7" s="44" t="s">
        <v>149</v>
      </c>
      <c r="CM7" s="44" t="s">
        <v>27</v>
      </c>
      <c r="CN7" s="44" t="s">
        <v>28</v>
      </c>
      <c r="CO7" s="45" t="s">
        <v>29</v>
      </c>
      <c r="CP7" s="172" t="s">
        <v>148</v>
      </c>
      <c r="CQ7" s="44" t="s">
        <v>148</v>
      </c>
      <c r="CR7" s="44" t="s">
        <v>148</v>
      </c>
      <c r="CS7" s="44" t="s">
        <v>23</v>
      </c>
      <c r="CT7" s="44" t="s">
        <v>24</v>
      </c>
      <c r="CU7" s="44" t="s">
        <v>25</v>
      </c>
      <c r="CV7" s="44" t="s">
        <v>149</v>
      </c>
      <c r="CW7" s="44" t="s">
        <v>27</v>
      </c>
      <c r="CX7" s="44" t="s">
        <v>28</v>
      </c>
      <c r="CY7" s="45" t="s">
        <v>29</v>
      </c>
    </row>
    <row r="8" spans="1:112" customFormat="1" ht="12.9" customHeight="1" thickBot="1" x14ac:dyDescent="0.3">
      <c r="A8" s="51">
        <v>1</v>
      </c>
      <c r="B8" s="173" t="s">
        <v>30</v>
      </c>
      <c r="C8" s="145" t="s">
        <v>31</v>
      </c>
      <c r="D8" s="174"/>
      <c r="E8" s="174">
        <v>5163</v>
      </c>
      <c r="F8" s="174">
        <v>9563</v>
      </c>
      <c r="G8" s="175"/>
      <c r="H8" s="175"/>
      <c r="I8" s="175"/>
      <c r="J8" s="58">
        <f>D8/D$2*D$5*J$5</f>
        <v>0</v>
      </c>
      <c r="K8" s="58">
        <f>E8/E$2*E$5*K$5</f>
        <v>314.51874915391909</v>
      </c>
      <c r="L8" s="58">
        <f>F8/F$2*F$5*L$5</f>
        <v>480.7284526094507</v>
      </c>
      <c r="M8" s="59">
        <f>SUM(J8+G8,K8+H8,L8+I8)-MIN(J8+G8,K8+H8,L8+I8)</f>
        <v>795.24720176336973</v>
      </c>
      <c r="N8" s="176">
        <v>5163</v>
      </c>
      <c r="O8" s="174">
        <v>9563</v>
      </c>
      <c r="P8" s="174">
        <v>8566</v>
      </c>
      <c r="Q8" s="175"/>
      <c r="R8" s="175"/>
      <c r="S8" s="175"/>
      <c r="T8" s="58">
        <f>N8/N$2*N$5*T$5</f>
        <v>297.04548531203466</v>
      </c>
      <c r="U8" s="58">
        <f>O8/O$2*O$5*U$5</f>
        <v>393.3232794077324</v>
      </c>
      <c r="V8" s="58">
        <f>P8/P$2*P$5*V$5</f>
        <v>512.71084992926319</v>
      </c>
      <c r="W8" s="59">
        <f>SUM(T8+Q8,U8+R8,V8+S8)-MIN(T8+Q8,U8+R8,V8+S8)</f>
        <v>906.03412933699553</v>
      </c>
      <c r="X8" s="174">
        <v>9563</v>
      </c>
      <c r="Y8" s="174">
        <v>8566</v>
      </c>
      <c r="Z8" s="177">
        <v>2355</v>
      </c>
      <c r="AA8" s="175"/>
      <c r="AB8" s="175"/>
      <c r="AC8" s="8"/>
      <c r="AD8" s="58">
        <f>X8/X$2*X$5*AD$5</f>
        <v>371.47198610730283</v>
      </c>
      <c r="AE8" s="58">
        <f>Y8/Y$2*Y$5*AE$5</f>
        <v>419.49069539666993</v>
      </c>
      <c r="AF8" s="58">
        <f>Z8/Z$2*Z$5*AF$5</f>
        <v>304.83852917665871</v>
      </c>
      <c r="AG8" s="59">
        <f>SUM(AD8+AA8,AE8+AB8,AF8+AC8)-MIN(AD8+AA8,AE8+AB8,AF8+AC8)</f>
        <v>790.96268150397282</v>
      </c>
      <c r="AH8" s="174">
        <v>8566</v>
      </c>
      <c r="AI8" s="177">
        <v>2355</v>
      </c>
      <c r="AJ8" s="178"/>
      <c r="AK8" s="175"/>
      <c r="AL8" s="175"/>
      <c r="AM8" s="9"/>
      <c r="AN8" s="58">
        <f>AH8/AH$2*AH$5*AN$5</f>
        <v>396.18565676352159</v>
      </c>
      <c r="AO8" s="58">
        <f>AI8/AI$2*AI$5*AO$5</f>
        <v>262.2314148681055</v>
      </c>
      <c r="AP8" s="58">
        <f>AJ8/AJ$2*AJ$5*AP$5</f>
        <v>0</v>
      </c>
      <c r="AQ8" s="59">
        <f>SUM(AN8+AK8,AO8+AL8,AP8+AM8)-MIN(AN8+AK8,AO8+AL8,AP8+AM8)</f>
        <v>658.4170716316271</v>
      </c>
      <c r="AR8" s="177">
        <v>2355</v>
      </c>
      <c r="AS8" s="178"/>
      <c r="AT8" s="71">
        <v>3486</v>
      </c>
      <c r="AU8" s="175"/>
      <c r="AV8" s="179"/>
      <c r="AW8" s="54"/>
      <c r="AX8" s="58">
        <f>AR8/AR$2*AR$5*AX$5</f>
        <v>246.54396482813749</v>
      </c>
      <c r="AY8" s="58">
        <f>AS8/AS$2*AS$5*AY$5</f>
        <v>0</v>
      </c>
      <c r="AZ8" s="58">
        <f>AT8/AT$2*AT$5*AZ$5</f>
        <v>376.38271812080535</v>
      </c>
      <c r="BA8" s="59">
        <f>SUM(AX8+AU8,AY8+AV8,AZ8+AW8)-MIN(AX8+AU8,AY8+AV8,AZ8+AW8)</f>
        <v>622.92668294894281</v>
      </c>
      <c r="BB8" s="178"/>
      <c r="BC8" s="87">
        <v>3486</v>
      </c>
      <c r="BD8" s="180"/>
      <c r="BE8" s="175"/>
      <c r="BF8" s="179"/>
      <c r="BG8" s="54"/>
      <c r="BH8" s="58">
        <f>BB8/BB$2*BB$5*BH$5</f>
        <v>0</v>
      </c>
      <c r="BI8" s="58">
        <f>BC8/BC$2*BC$5*BI$5</f>
        <v>339.93022618231663</v>
      </c>
      <c r="BJ8" s="58">
        <f>BD8/BD$2*BD$5*BJ$5</f>
        <v>0</v>
      </c>
      <c r="BK8" s="59">
        <f>SUM(BH8+BE8,BI8+BF8,BJ8+BG8)-MIN(BH8+BE8,BI8+BF8,BJ8+BG8)</f>
        <v>339.93022618231663</v>
      </c>
      <c r="BL8" s="87">
        <v>3486</v>
      </c>
      <c r="BM8" s="90"/>
      <c r="BN8" s="181">
        <v>2181</v>
      </c>
      <c r="BO8" s="75"/>
      <c r="BQ8" s="75"/>
      <c r="BR8" s="58">
        <f>BL8/BL$2*BL$5*BR$5</f>
        <v>320.0193283070596</v>
      </c>
      <c r="BS8" s="58">
        <f>BM8/BM$2*BM$5*BS$5</f>
        <v>0</v>
      </c>
      <c r="BT8" s="58">
        <f>BN8/BN$2*BN$5*BT$5</f>
        <v>440.8857142857143</v>
      </c>
      <c r="BU8" s="59">
        <f>SUM(BR8+BO8,BS8+BP8,BT8+BQ8)-MIN(BR8+BO8,BS8+BP8,BT8+BQ8)</f>
        <v>760.90504259277395</v>
      </c>
      <c r="BV8" s="90"/>
      <c r="BW8" s="181">
        <v>2181</v>
      </c>
      <c r="BX8">
        <v>5611</v>
      </c>
      <c r="BY8" s="75"/>
      <c r="CA8" s="75"/>
      <c r="CB8" s="58">
        <f>BV8/BV$2*BV$5*CB$5</f>
        <v>0</v>
      </c>
      <c r="CC8" s="58">
        <f>BW8/BW$2*BW$5*CC$5</f>
        <v>395.44285714285712</v>
      </c>
      <c r="CD8" s="58">
        <f>BX8/BX$2*BX$5*CD$5</f>
        <v>538.88571428571424</v>
      </c>
      <c r="CE8" s="59">
        <f>SUM(CB8+BY8,CC8+BZ8,CD8+CA8)-MIN(CB8+BY8,CC8+BZ8,CD8+CA8)</f>
        <v>934.32857142857142</v>
      </c>
      <c r="CF8" s="90">
        <v>2181</v>
      </c>
      <c r="CG8" s="181">
        <v>5611</v>
      </c>
      <c r="CI8" s="75"/>
      <c r="CK8" s="75"/>
      <c r="CL8" s="58">
        <f>CF8/CF$2*CF$5*CL$5</f>
        <v>370</v>
      </c>
      <c r="CM8" s="58">
        <f>CG8/CG$2*CG$5*CM$5</f>
        <v>444.44285714285712</v>
      </c>
      <c r="CN8" s="93">
        <f>$DG$48</f>
        <v>447.36569547748383</v>
      </c>
      <c r="CO8" s="59">
        <f>SUM(CL8+CI8,CM8+CJ8,CN8+CK8)-MIN(CL8+CI8,CM8+CJ8,CN8+CK8)</f>
        <v>891.80855262034083</v>
      </c>
      <c r="CP8" s="181">
        <v>5611</v>
      </c>
      <c r="CR8" s="261">
        <v>5693</v>
      </c>
      <c r="CS8" s="75"/>
      <c r="CU8" s="264">
        <f>$DF$71</f>
        <v>26.912099999999995</v>
      </c>
      <c r="CV8" s="58">
        <f>CP8/CP$2*CP$5*CV$5</f>
        <v>419.44285714285712</v>
      </c>
      <c r="CW8" s="58">
        <f>$DG$52</f>
        <v>389.93428571428564</v>
      </c>
      <c r="CX8" s="58">
        <f>CR8/$CR$2*CR$5*CX$5</f>
        <v>531.69946183953039</v>
      </c>
      <c r="CY8" s="59">
        <f>SUM(CV8+CS8,CW8+CT8,CX8+CU8)-MIN(CV8+CS8,CW8+CT8,CX8+CU8)</f>
        <v>978.05441898238769</v>
      </c>
      <c r="CZ8" s="8"/>
      <c r="DA8" s="8"/>
      <c r="DB8" s="8"/>
      <c r="DC8" s="8"/>
      <c r="DD8" s="8"/>
      <c r="DE8" s="8"/>
      <c r="DF8" s="8"/>
      <c r="DG8" s="8"/>
    </row>
    <row r="9" spans="1:112" customFormat="1" ht="12.9" customHeight="1" x14ac:dyDescent="0.25">
      <c r="A9" s="51">
        <v>2</v>
      </c>
      <c r="B9" s="173" t="s">
        <v>150</v>
      </c>
      <c r="C9" s="304" t="s">
        <v>33</v>
      </c>
      <c r="D9" s="174"/>
      <c r="E9" s="131"/>
      <c r="F9" s="174">
        <v>9265</v>
      </c>
      <c r="G9" s="175"/>
      <c r="H9" s="175"/>
      <c r="I9" s="175"/>
      <c r="J9" s="58">
        <f>D9/D$2*D$5*J$5</f>
        <v>0</v>
      </c>
      <c r="K9" s="58">
        <f>E9/E$2*E$5*K$5</f>
        <v>0</v>
      </c>
      <c r="L9" s="58">
        <f>F9/F$2*F$5*L$5</f>
        <v>465.74810346403439</v>
      </c>
      <c r="M9" s="59">
        <f>SUM(J9+G9,K9+H9,L9+I9)-MIN(J9+G9,K9+H9,L9+I9)</f>
        <v>465.74810346403439</v>
      </c>
      <c r="N9" s="138"/>
      <c r="O9" s="174">
        <v>9265</v>
      </c>
      <c r="P9" s="174">
        <v>6706</v>
      </c>
      <c r="Q9" s="175"/>
      <c r="R9" s="175"/>
      <c r="S9" s="175"/>
      <c r="T9" s="58">
        <f>N9/N$2*N$5*T$5</f>
        <v>0</v>
      </c>
      <c r="U9" s="58">
        <f>O9/O$2*O$5*U$5</f>
        <v>381.06663010693723</v>
      </c>
      <c r="V9" s="58">
        <f>P9/P$2*P$5*V$5</f>
        <v>401.38208727826753</v>
      </c>
      <c r="W9" s="59">
        <f>SUM(T9+Q9,U9+R9,V9+S9)-MIN(T9+Q9,U9+R9,V9+S9)</f>
        <v>782.44871738520476</v>
      </c>
      <c r="X9" s="174">
        <v>9265</v>
      </c>
      <c r="Y9" s="174">
        <v>6706</v>
      </c>
      <c r="Z9" s="177">
        <v>2626</v>
      </c>
      <c r="AA9" s="175"/>
      <c r="AB9" s="175"/>
      <c r="AC9" s="8"/>
      <c r="AD9" s="58">
        <f>X9/X$2*X$5*AD$5</f>
        <v>359.89626176766291</v>
      </c>
      <c r="AE9" s="58">
        <f>Y9/Y$2*Y$5*AE$5</f>
        <v>328.40352595494613</v>
      </c>
      <c r="AF9" s="58">
        <f>Z9/Z$2*Z$5*AF$5</f>
        <v>339.91761257660539</v>
      </c>
      <c r="AG9" s="59">
        <f>SUM(AD9+AA9,AE9+AB9,AF9+AC9)-MIN(AD9+AA9,AE9+AB9,AF9+AC9)</f>
        <v>699.81387434426824</v>
      </c>
      <c r="AH9" s="174">
        <v>6706</v>
      </c>
      <c r="AI9" s="177">
        <v>2626</v>
      </c>
      <c r="AJ9" s="178">
        <v>4698</v>
      </c>
      <c r="AK9" s="175"/>
      <c r="AL9" s="175"/>
      <c r="AM9" s="56">
        <f>$DF$67</f>
        <v>7.9395404989220566</v>
      </c>
      <c r="AN9" s="58">
        <f>AH9/AH$2*AH$5*AN$5</f>
        <v>310.15888562411578</v>
      </c>
      <c r="AO9" s="58">
        <f>AI9/AI$2*AI$5*AO$5</f>
        <v>292.40751398880894</v>
      </c>
      <c r="AP9" s="58">
        <f>AJ9/AJ$2*AJ$5*AP$5</f>
        <v>397.8903603326147</v>
      </c>
      <c r="AQ9" s="59">
        <f>SUM(AN9+AK9,AO9+AL9,AP9+AM9)-MIN(AN9+AK9,AO9+AL9,AP9+AM9)</f>
        <v>715.98878645565242</v>
      </c>
      <c r="AR9" s="177">
        <v>2626</v>
      </c>
      <c r="AS9" s="178">
        <v>4698</v>
      </c>
      <c r="AT9" s="99">
        <v>4377</v>
      </c>
      <c r="AU9" s="175"/>
      <c r="AV9" s="73">
        <f>$DF$67*$AO$5/$AP$5</f>
        <v>6.032607226362777</v>
      </c>
      <c r="AW9" s="77"/>
      <c r="AX9" s="58">
        <f>AR9/AR$2*AR$5*AX$5</f>
        <v>274.91484146016518</v>
      </c>
      <c r="AY9" s="58">
        <f>AS9/AS$2*AS$5*AY$5</f>
        <v>325.54665845395749</v>
      </c>
      <c r="AZ9" s="58">
        <f>AT9/AT$2*AT$5*AZ$5</f>
        <v>472.58380872483212</v>
      </c>
      <c r="BA9" s="59">
        <f>SUM(AX9+AU9,AY9+AV9,AZ9+AW9)-MIN(AX9+AU9,AY9+AV9,AZ9+AW9)</f>
        <v>804.16307440515243</v>
      </c>
      <c r="BB9" s="178">
        <v>4698</v>
      </c>
      <c r="BC9" s="100">
        <v>4377</v>
      </c>
      <c r="BD9" s="183">
        <v>7374</v>
      </c>
      <c r="BE9" s="73"/>
      <c r="BF9" s="77"/>
      <c r="BG9" s="77"/>
      <c r="BH9" s="58">
        <f>BB9/BB$2*BB$5*BH$5</f>
        <v>320.33531204877266</v>
      </c>
      <c r="BI9" s="58">
        <f>BC9/BC$2*BC$5*BI$5</f>
        <v>426.81428571428569</v>
      </c>
      <c r="BJ9" s="58">
        <f>BD9/BD$2*BD$5*BJ$5</f>
        <v>550</v>
      </c>
      <c r="BK9" s="59">
        <f>SUM(BH9+BE9,BI9+BF9,BJ9+BG9)-MIN(BH9+BE9,BI9+BF9,BJ9+BG9)</f>
        <v>976.81428571428569</v>
      </c>
      <c r="BL9" s="310">
        <v>4377</v>
      </c>
      <c r="BM9" s="75">
        <v>7374</v>
      </c>
      <c r="BN9" s="188"/>
      <c r="BO9" s="75"/>
      <c r="BQ9" s="75"/>
      <c r="BR9" s="58">
        <f>BL9/BL$2*BL$5*BR$5</f>
        <v>401.81428571428569</v>
      </c>
      <c r="BS9" s="58">
        <f>BM9/BM$2*BM$5*BS$5</f>
        <v>450</v>
      </c>
      <c r="BT9" s="58">
        <f>$DG$33</f>
        <v>418.84142857142859</v>
      </c>
      <c r="BU9" s="59">
        <f>SUM(BR9+BO9,BS9+BP9,BT9+BQ9)-MIN(BR9+BO9,BS9+BP9,BT9+BQ9)</f>
        <v>868.84142857142865</v>
      </c>
      <c r="BV9" s="75">
        <v>7374</v>
      </c>
      <c r="BW9" s="188"/>
      <c r="BY9" s="75"/>
      <c r="CA9" s="75"/>
      <c r="CB9" s="58">
        <f>BV9/BV$2*BV$5*CB$5</f>
        <v>425</v>
      </c>
      <c r="CC9" s="58">
        <f>$DG$36</f>
        <v>375.67071428571427</v>
      </c>
      <c r="CD9" s="58">
        <f>$DG$79</f>
        <v>506.18291494125947</v>
      </c>
      <c r="CE9" s="59">
        <f>SUM(CB9+BY9,CC9+BZ9,CD9+CA9)-MIN(CB9+BY9,CC9+BZ9,CD9+CA9)</f>
        <v>931.18291494125947</v>
      </c>
      <c r="CF9" s="75"/>
      <c r="CG9" s="188"/>
      <c r="CH9">
        <v>2984</v>
      </c>
      <c r="CI9" s="75"/>
      <c r="CK9" s="75"/>
      <c r="CL9" s="58">
        <f>$DG$43</f>
        <v>351.5</v>
      </c>
      <c r="CM9" s="58">
        <f>$DG$80</f>
        <v>417.05211496579858</v>
      </c>
      <c r="CN9" s="58">
        <f>CH9/CH$2*CH$5*CN$5</f>
        <v>434.7797736916549</v>
      </c>
      <c r="CO9" s="59">
        <f>SUM(CL9+CI9,CM9+CJ9,CN9+CK9)-MIN(CL9+CI9,CM9+CJ9,CN9+CK9)</f>
        <v>851.83188865745342</v>
      </c>
      <c r="CP9" s="188"/>
      <c r="CQ9">
        <v>2984</v>
      </c>
      <c r="CR9">
        <v>5840</v>
      </c>
      <c r="CS9" s="75"/>
      <c r="CU9" s="75"/>
      <c r="CV9" s="58">
        <f>$DG$83</f>
        <v>393.98542945658983</v>
      </c>
      <c r="CW9" s="58">
        <f>CQ9/CQ$2*CQ$5*CW$5</f>
        <v>378.96166902404525</v>
      </c>
      <c r="CX9" s="58">
        <f>CR9/$CR$2*CR$5*CX$5</f>
        <v>545.42857142857144</v>
      </c>
      <c r="CY9" s="59">
        <f>SUM(CV9+CS9,CW9+CT9,CX9+CU9)-MIN(CV9+CS9,CW9+CT9,CX9+CU9)</f>
        <v>939.41400088516116</v>
      </c>
      <c r="DA9" s="297" t="s">
        <v>144</v>
      </c>
      <c r="DB9" s="297"/>
      <c r="DC9" s="297"/>
      <c r="DD9" s="297"/>
      <c r="DE9" s="297"/>
      <c r="DF9" s="297"/>
      <c r="DG9" s="297"/>
      <c r="DH9" s="297"/>
    </row>
    <row r="10" spans="1:112" customFormat="1" ht="12.9" customHeight="1" thickBot="1" x14ac:dyDescent="0.3">
      <c r="A10" s="51">
        <v>3</v>
      </c>
      <c r="B10" s="77" t="s">
        <v>72</v>
      </c>
      <c r="C10" s="303" t="s">
        <v>33</v>
      </c>
      <c r="D10" s="51"/>
      <c r="E10" s="51"/>
      <c r="F10" s="51"/>
      <c r="G10" s="58"/>
      <c r="H10" s="58"/>
      <c r="I10" s="58"/>
      <c r="J10" s="58">
        <f>D10/D$2*D$5*J$5</f>
        <v>0</v>
      </c>
      <c r="K10" s="58">
        <f>E10/E$2*E$5*K$5</f>
        <v>0</v>
      </c>
      <c r="L10" s="58">
        <f>F10/F$2*F$5*L$5</f>
        <v>0</v>
      </c>
      <c r="M10" s="69">
        <f>SUM(J10+G10,K10+H10,L10+I10)-MIN(J10+G10,K10+H10,L10+I10)</f>
        <v>0</v>
      </c>
      <c r="N10" s="129"/>
      <c r="O10" s="51"/>
      <c r="P10" s="51"/>
      <c r="Q10" s="58"/>
      <c r="R10" s="58"/>
      <c r="S10" s="58"/>
      <c r="T10" s="58">
        <f>N10/N$2*N$5*T$5</f>
        <v>0</v>
      </c>
      <c r="U10" s="58">
        <f>O10/O$2*O$5*U$5</f>
        <v>0</v>
      </c>
      <c r="V10" s="58">
        <f>P10/P$2*P$5*V$5</f>
        <v>0</v>
      </c>
      <c r="W10" s="59">
        <f>SUM(T10+Q10,U10+R10,V10+S10)-MIN(T10+Q10,U10+R10,V10+S10)</f>
        <v>0</v>
      </c>
      <c r="X10" s="51"/>
      <c r="Y10" s="51"/>
      <c r="Z10" s="201"/>
      <c r="AA10" s="58"/>
      <c r="AB10" s="58"/>
      <c r="AC10" s="8"/>
      <c r="AD10" s="58">
        <f>X10/X$2*X$5*AD$5</f>
        <v>0</v>
      </c>
      <c r="AE10" s="58">
        <f>Y10/Y$2*Y$5*AE$5</f>
        <v>0</v>
      </c>
      <c r="AF10" s="58">
        <f>Z10/Z$2*Z$5*AF$5</f>
        <v>0</v>
      </c>
      <c r="AG10" s="59">
        <f>SUM(AD10+AA10,AE10+AB10,AF10+AC10)-MIN(AD10+AA10,AE10+AB10,AF10+AC10)</f>
        <v>0</v>
      </c>
      <c r="AH10" s="51"/>
      <c r="AI10" s="201"/>
      <c r="AJ10" s="196">
        <v>5210</v>
      </c>
      <c r="AK10" s="58"/>
      <c r="AL10" s="58"/>
      <c r="AM10" s="9"/>
      <c r="AN10" s="58">
        <f>AH10/AH$2*AH$5*AN$5</f>
        <v>0</v>
      </c>
      <c r="AO10" s="58">
        <f>AI10/AI$2*AI$5*AO$5</f>
        <v>0</v>
      </c>
      <c r="AP10" s="58">
        <f>AJ10/AJ$2*AJ$5*AP$5</f>
        <v>441.25346473668003</v>
      </c>
      <c r="AQ10" s="59">
        <f>SUM(AN10+AK10,AO10+AL10,AP10+AM10)-MIN(AN10+AK10,AO10+AL10,AP10+AM10)</f>
        <v>441.25346473668003</v>
      </c>
      <c r="AR10" s="201"/>
      <c r="AS10" s="196">
        <v>5210</v>
      </c>
      <c r="AT10" s="96">
        <v>3721</v>
      </c>
      <c r="AU10" s="58"/>
      <c r="AV10" s="312"/>
      <c r="AW10" s="268"/>
      <c r="AX10" s="58">
        <f>AR10/AR$2*AR$5*AX$5</f>
        <v>0</v>
      </c>
      <c r="AY10" s="58">
        <f>AS10/AS$2*AS$5*AY$5</f>
        <v>361.02556205728365</v>
      </c>
      <c r="AZ10" s="58">
        <f>AT10/AT$2*AT$5*AZ$5</f>
        <v>401.75562080536906</v>
      </c>
      <c r="BA10" s="59">
        <f>SUM(AX10+AU10,AY10+AV10,AZ10+AW10)-MIN(AX10+AU10,AY10+AV10,AZ10+AW10)</f>
        <v>762.78118286265271</v>
      </c>
      <c r="BB10" s="196">
        <v>5210</v>
      </c>
      <c r="BC10" s="234">
        <v>3721</v>
      </c>
      <c r="BD10" s="186">
        <v>5900</v>
      </c>
      <c r="BE10" s="312"/>
      <c r="BF10" s="197"/>
      <c r="BG10" s="268"/>
      <c r="BH10" s="58">
        <f>BB10/BB$2*BB$5*BH$5</f>
        <v>355.24626985400289</v>
      </c>
      <c r="BI10" s="58">
        <f>BC10/BC$2*BC$5*BI$5</f>
        <v>362.8457749926564</v>
      </c>
      <c r="BJ10" s="58">
        <f>BD10/BD$2*BD$5*BJ$5</f>
        <v>440.05966910767563</v>
      </c>
      <c r="BK10" s="59">
        <f>SUM(BH10+BE10,BI10+BF10,BJ10+BG10)-MIN(BH10+BE10,BI10+BF10,BJ10+BG10)</f>
        <v>802.90544410033192</v>
      </c>
      <c r="BL10" s="234">
        <v>3721</v>
      </c>
      <c r="BM10" s="187">
        <v>5900</v>
      </c>
      <c r="BN10" s="181">
        <v>1334</v>
      </c>
      <c r="BO10" s="75"/>
      <c r="BQ10" s="75"/>
      <c r="BR10" s="58">
        <f>BL10/BL$2*BL$5*BR$5</f>
        <v>341.59263357159176</v>
      </c>
      <c r="BS10" s="58">
        <f>BM10/BM$2*BM$5*BS$5</f>
        <v>360.04882017900735</v>
      </c>
      <c r="BT10" s="58">
        <f>BN10/BN$2*BN$5*BT$5</f>
        <v>269.66599855898346</v>
      </c>
      <c r="BU10" s="59">
        <f>SUM(BR10+BO10,BS10+BP10,BT10+BQ10)-MIN(BR10+BO10,BS10+BP10,BT10+BQ10)</f>
        <v>701.64145375059911</v>
      </c>
      <c r="BV10" s="187">
        <v>5900</v>
      </c>
      <c r="BW10" s="181">
        <v>1334</v>
      </c>
      <c r="BY10" s="75"/>
      <c r="CA10" s="75"/>
      <c r="CB10" s="58">
        <f>BV10/BV$2*BV$5*CB$5</f>
        <v>340.04610794684027</v>
      </c>
      <c r="CC10" s="58">
        <f>BW10/BW$2*BW$5*CC$5</f>
        <v>241.87105521713499</v>
      </c>
      <c r="CD10" s="58">
        <f>BX10/BX$2*BX$5*CD$5</f>
        <v>0</v>
      </c>
      <c r="CE10" s="59">
        <f>SUM(CB10+BY10,CC10+BZ10,CD10+CA10)-MIN(CB10+BY10,CC10+BZ10,CD10+CA10)</f>
        <v>581.91716316397526</v>
      </c>
      <c r="CF10" s="187">
        <v>1334</v>
      </c>
      <c r="CG10" s="181"/>
      <c r="CH10">
        <v>2904</v>
      </c>
      <c r="CI10" s="75"/>
      <c r="CK10" s="75"/>
      <c r="CL10" s="58">
        <f>CF10/CF$2*CF$5*CL$5</f>
        <v>226.30903255387437</v>
      </c>
      <c r="CM10" s="58">
        <f>CG10/CG$2*CG$5*CM$5</f>
        <v>0</v>
      </c>
      <c r="CN10" s="58">
        <f>CH10/CH$2*CH$5*CN$5</f>
        <v>423.12347949080623</v>
      </c>
      <c r="CO10" s="59">
        <f>SUM(CL10+CI10,CM10+CJ10,CN10+CK10)-MIN(CL10+CI10,CM10+CJ10,CN10+CK10)</f>
        <v>649.43251204468061</v>
      </c>
      <c r="CP10" s="181"/>
      <c r="CQ10">
        <v>2904</v>
      </c>
      <c r="CR10">
        <v>5662</v>
      </c>
      <c r="CS10" s="75"/>
      <c r="CU10" s="75"/>
      <c r="CV10" s="58">
        <f>CP10/CP$2*CP$5*CV$5</f>
        <v>0</v>
      </c>
      <c r="CW10" s="58">
        <f>CQ10/CQ$2*CQ$5*CW$5</f>
        <v>368.80183875530412</v>
      </c>
      <c r="CX10" s="58">
        <f>CR10/$CR$2*CR$5*CX$5</f>
        <v>528.80420743639922</v>
      </c>
      <c r="CY10" s="59">
        <f>SUM(CV10+CS10,CW10+CT10,CX10+CU10)-MIN(CV10+CS10,CW10+CT10,CX10+CU10)</f>
        <v>897.6060461917034</v>
      </c>
      <c r="DA10" s="98" t="s">
        <v>12</v>
      </c>
      <c r="DB10" s="98" t="s">
        <v>36</v>
      </c>
      <c r="DC10" s="98" t="s">
        <v>37</v>
      </c>
      <c r="DD10" s="4" t="s">
        <v>38</v>
      </c>
      <c r="DE10" s="4" t="s">
        <v>151</v>
      </c>
      <c r="DF10" s="4" t="s">
        <v>152</v>
      </c>
      <c r="DG10" s="295" t="s">
        <v>41</v>
      </c>
      <c r="DH10" s="295"/>
    </row>
    <row r="11" spans="1:112" customFormat="1" ht="12" customHeight="1" thickBot="1" x14ac:dyDescent="0.3">
      <c r="A11" s="51">
        <v>4</v>
      </c>
      <c r="B11" s="184" t="s">
        <v>115</v>
      </c>
      <c r="C11" s="304" t="s">
        <v>33</v>
      </c>
      <c r="D11" s="174"/>
      <c r="E11" s="131"/>
      <c r="F11" s="185">
        <v>7464</v>
      </c>
      <c r="G11" s="175"/>
      <c r="H11" s="175"/>
      <c r="I11" s="175"/>
      <c r="J11" s="58">
        <f>D11/D$2*D$5*J$5</f>
        <v>0</v>
      </c>
      <c r="K11" s="58">
        <f>E11/E$2*E$5*K$5</f>
        <v>0</v>
      </c>
      <c r="L11" s="58">
        <f>F11/F$2*F$5*L$5</f>
        <v>375.21250342747464</v>
      </c>
      <c r="M11" s="59">
        <f>SUM(J11+G11,K11+H11,L11+I11)-MIN(J11+G11,K11+H11,L11+I11)</f>
        <v>375.21250342747464</v>
      </c>
      <c r="N11" s="138"/>
      <c r="O11" s="185">
        <v>7464</v>
      </c>
      <c r="P11" s="185">
        <v>7441</v>
      </c>
      <c r="Q11" s="175"/>
      <c r="R11" s="175"/>
      <c r="S11" s="175"/>
      <c r="T11" s="58">
        <f>N11/N$2*N$5*T$5</f>
        <v>0</v>
      </c>
      <c r="U11" s="58">
        <f>O11/O$2*O$5*U$5</f>
        <v>306.99204825884289</v>
      </c>
      <c r="V11" s="58">
        <f>P11/P$2*P$5*V$5</f>
        <v>445.37490477745126</v>
      </c>
      <c r="W11" s="59">
        <f>SUM(T11+Q11,U11+R11,V11+S11)-MIN(T11+Q11,U11+R11,V11+S11)</f>
        <v>752.36695303629415</v>
      </c>
      <c r="X11" s="185">
        <v>7464</v>
      </c>
      <c r="Y11" s="185">
        <v>7441</v>
      </c>
      <c r="Z11" s="189">
        <v>3348</v>
      </c>
      <c r="AA11" s="175"/>
      <c r="AB11" s="175"/>
      <c r="AC11" s="8"/>
      <c r="AD11" s="58">
        <f>X11/X$2*X$5*AD$5</f>
        <v>289.93693446668493</v>
      </c>
      <c r="AE11" s="58">
        <f>Y11/Y$2*Y$5*AE$5</f>
        <v>364.39764936336923</v>
      </c>
      <c r="AF11" s="58">
        <f>Z11/Z$2*Z$5*AF$5</f>
        <v>433.37553956834535</v>
      </c>
      <c r="AG11" s="59">
        <f>SUM(AD11+AA11,AE11+AB11,AF11+AC11)-MIN(AD11+AA11,AE11+AB11,AF11+AC11)</f>
        <v>797.77318893171446</v>
      </c>
      <c r="AH11" s="185">
        <v>7441</v>
      </c>
      <c r="AI11" s="189">
        <v>3348</v>
      </c>
      <c r="AJ11" s="190"/>
      <c r="AK11" s="175"/>
      <c r="AL11" s="175"/>
      <c r="AM11" s="56">
        <f>$DF$66</f>
        <v>52.145466122574639</v>
      </c>
      <c r="AN11" s="58">
        <f>AH11/AH$2*AH$5*AN$5</f>
        <v>344.15333550984872</v>
      </c>
      <c r="AO11" s="58">
        <f>AI11/AI$2*AI$5*AO$5</f>
        <v>372.80287769784172</v>
      </c>
      <c r="AP11" s="191">
        <f>$DG$77</f>
        <v>506.13514890668273</v>
      </c>
      <c r="AQ11" s="59">
        <f>SUM(AN11+AK11,AO11+AL11,AP11+AM11)-MIN(AN11+AK11,AO11+AL11,AP11+AM11)</f>
        <v>931.08349272709904</v>
      </c>
      <c r="AR11" s="189">
        <v>3348</v>
      </c>
      <c r="AS11" s="190"/>
      <c r="AT11" s="71">
        <v>4090</v>
      </c>
      <c r="AU11" s="175"/>
      <c r="AV11" s="312">
        <f>$DF$66*$AO$5/$AP$5</f>
        <v>39.621073259316255</v>
      </c>
      <c r="AW11" s="77"/>
      <c r="AX11" s="58">
        <f>AR11/AR$2*AR$5*AX$5</f>
        <v>350.50071942446039</v>
      </c>
      <c r="AY11" s="191">
        <f>$DG$77*$AY$5/$AP$5</f>
        <v>414.11057637819499</v>
      </c>
      <c r="AZ11" s="58">
        <f>AT11/AT$2*AT$5*AZ$5</f>
        <v>441.59647651006708</v>
      </c>
      <c r="BA11" s="59">
        <f>SUM(AX11+AU11,AY11+AV11,AZ11+AW11)-MIN(AX11+AU11,AY11+AV11,AZ11+AW11)</f>
        <v>895.32812614757836</v>
      </c>
      <c r="BB11" s="190"/>
      <c r="BC11" s="87">
        <v>4090</v>
      </c>
      <c r="BD11" s="183">
        <v>7111</v>
      </c>
      <c r="BE11" s="73">
        <f>$DF$70</f>
        <v>24.981499999999986</v>
      </c>
      <c r="BF11" s="77"/>
      <c r="BG11" s="77"/>
      <c r="BH11" s="191">
        <f>$DG$78</f>
        <v>407.48149999999998</v>
      </c>
      <c r="BI11" s="58">
        <f>BC11/BC$2*BC$5*BI$5</f>
        <v>398.82806227357287</v>
      </c>
      <c r="BJ11" s="58">
        <f>BD11/BD$2*BD$5*BJ$5</f>
        <v>530.38378085164095</v>
      </c>
      <c r="BK11" s="59">
        <f>SUM(BH11+BE11,BI11+BF11,BJ11+BG11)-MIN(BH11+BE11,BI11+BF11,BJ11+BG11)</f>
        <v>962.84678085164091</v>
      </c>
      <c r="BL11" s="87">
        <v>4090</v>
      </c>
      <c r="BM11" s="75">
        <v>7111</v>
      </c>
      <c r="BN11" s="188"/>
      <c r="BO11" s="75"/>
      <c r="BQ11" s="75"/>
      <c r="BR11" s="58">
        <f>BL11/BL$2*BL$5*BR$5</f>
        <v>375.46731290185704</v>
      </c>
      <c r="BS11" s="58">
        <f>BM11/BM$2*BM$5*BS$5</f>
        <v>433.95036615134256</v>
      </c>
      <c r="BT11" s="93">
        <f>$DG$32</f>
        <v>403.90275095238098</v>
      </c>
      <c r="BU11" s="59">
        <f>SUM(BR11+BO11,BS11+BP11,BT11+BQ11)-MIN(BR11+BO11,BS11+BP11,BT11+BQ11)</f>
        <v>837.85311710372366</v>
      </c>
      <c r="BV11" s="75">
        <v>7111</v>
      </c>
      <c r="BW11" s="188"/>
      <c r="BY11" s="75"/>
      <c r="CA11" s="75"/>
      <c r="CB11" s="58">
        <f>BV11/BV$2*BV$5*CB$5</f>
        <v>409.842012476268</v>
      </c>
      <c r="CC11" s="93">
        <f>$DG$35</f>
        <v>362.27031892436969</v>
      </c>
      <c r="CD11" s="58">
        <f>BX11/BX$2*BX$5*CD$5</f>
        <v>0</v>
      </c>
      <c r="CE11" s="59">
        <f>SUM(CB11+BY11,CC11+BZ11,CD11+CA11)-MIN(CB11+BY11,CC11+BZ11,CD11+CA11)</f>
        <v>772.11233140063769</v>
      </c>
      <c r="CF11" s="75"/>
      <c r="CG11" s="188"/>
      <c r="CH11">
        <v>3225</v>
      </c>
      <c r="CI11" s="75"/>
      <c r="CK11" s="75"/>
      <c r="CL11" s="93">
        <f>$DG$42</f>
        <v>338.96178823529408</v>
      </c>
      <c r="CM11" s="58">
        <f>CG11/CG$2*CG$5*CM$5</f>
        <v>0</v>
      </c>
      <c r="CN11" s="58">
        <f>CH11/CH$2*CH$5*CN$5</f>
        <v>469.89435997171142</v>
      </c>
      <c r="CO11" s="59">
        <f>SUM(CL11+CI11,CM11+CJ11,CN11+CK11)-MIN(CL11+CI11,CM11+CJ11,CN11+CK11)</f>
        <v>808.8561482070055</v>
      </c>
      <c r="CP11" s="188"/>
      <c r="CQ11">
        <v>3225</v>
      </c>
      <c r="CR11">
        <v>4876</v>
      </c>
      <c r="CS11" s="75"/>
      <c r="CU11" s="75"/>
      <c r="CV11" s="58">
        <f>CP11/CP$2*CP$5*CV$5</f>
        <v>0</v>
      </c>
      <c r="CW11" s="58">
        <f>CQ11/CQ$2*CQ$5*CW$5</f>
        <v>409.56815770862801</v>
      </c>
      <c r="CX11" s="58">
        <f>CR11/$CR$2*CR$5*CX$5</f>
        <v>455.3954990215264</v>
      </c>
      <c r="CY11" s="59">
        <f>SUM(CV11+CS11,CW11+CT11,CX11+CU11)-MIN(CV11+CS11,CW11+CT11,CX11+CU11)</f>
        <v>864.96365673015441</v>
      </c>
      <c r="DA11" s="109" t="s">
        <v>125</v>
      </c>
      <c r="DB11" s="8" t="s">
        <v>153</v>
      </c>
      <c r="DC11" s="104">
        <v>2015</v>
      </c>
      <c r="DD11" s="105">
        <v>517.77716844895394</v>
      </c>
      <c r="DE11" s="105">
        <v>318.41749018546102</v>
      </c>
      <c r="DF11" s="105">
        <f>MAX(K$8:K$107)</f>
        <v>424.47542980912414</v>
      </c>
      <c r="DG11" s="105">
        <f t="shared" ref="DG11:DG48" si="0">DD11*(0.95*DE11/DF11)</f>
        <v>368.98682498687555</v>
      </c>
      <c r="DH11" s="106"/>
    </row>
    <row r="12" spans="1:112" customFormat="1" ht="12.9" customHeight="1" thickBot="1" x14ac:dyDescent="0.3">
      <c r="A12" s="51">
        <v>5</v>
      </c>
      <c r="B12" s="184" t="s">
        <v>51</v>
      </c>
      <c r="C12" s="304" t="s">
        <v>31</v>
      </c>
      <c r="D12" s="185"/>
      <c r="E12" s="51"/>
      <c r="F12" s="51"/>
      <c r="G12" s="58"/>
      <c r="H12" s="58"/>
      <c r="I12" s="58"/>
      <c r="J12" s="58">
        <f>D12/D$2*D$5*J$5</f>
        <v>0</v>
      </c>
      <c r="K12" s="58">
        <f>E12/E$2*E$5*K$5</f>
        <v>0</v>
      </c>
      <c r="L12" s="58">
        <f>F12/F$2*F$5*L$5</f>
        <v>0</v>
      </c>
      <c r="M12" s="59">
        <f>SUM(J12+G12,K12+H12,L12+I12)-MIN(J12+G12,K12+H12,L12+I12)</f>
        <v>0</v>
      </c>
      <c r="N12" s="129"/>
      <c r="O12" s="51"/>
      <c r="P12" s="51">
        <v>8685</v>
      </c>
      <c r="Q12" s="58"/>
      <c r="R12" s="58"/>
      <c r="S12" s="58"/>
      <c r="T12" s="58">
        <f>N12/N$2*N$5*T$5</f>
        <v>0</v>
      </c>
      <c r="U12" s="58">
        <f>O12/O$2*O$5*U$5</f>
        <v>0</v>
      </c>
      <c r="V12" s="58">
        <f>P12/P$2*P$5*V$5</f>
        <v>519.83349657198823</v>
      </c>
      <c r="W12" s="59">
        <f>SUM(T12+Q12,U12+R12,V12+S12)-MIN(T12+Q12,U12+R12,V12+S12)</f>
        <v>519.83349657198823</v>
      </c>
      <c r="X12" s="51"/>
      <c r="Y12" s="51">
        <v>8685</v>
      </c>
      <c r="Z12" s="189">
        <v>3214</v>
      </c>
      <c r="AA12" s="58"/>
      <c r="AB12" s="58"/>
      <c r="AC12" s="8"/>
      <c r="AD12" s="58">
        <f>X12/X$2*X$5*AD$5</f>
        <v>0</v>
      </c>
      <c r="AE12" s="58">
        <f>Y12/Y$2*Y$5*AE$5</f>
        <v>425.31831537708126</v>
      </c>
      <c r="AF12" s="58">
        <f>Z12/Z$2*Z$5*AF$5</f>
        <v>416.03016253663736</v>
      </c>
      <c r="AG12" s="59">
        <f>SUM(AD12+AA12,AE12+AB12,AF12+AC12)-MIN(AD12+AA12,AE12+AB12,AF12+AC12)</f>
        <v>841.34847791371863</v>
      </c>
      <c r="AH12" s="51">
        <v>8685</v>
      </c>
      <c r="AI12" s="189">
        <v>3214</v>
      </c>
      <c r="AJ12" s="190">
        <v>6233</v>
      </c>
      <c r="AK12" s="58"/>
      <c r="AL12" s="58"/>
      <c r="AM12" s="56">
        <f>$DF$65</f>
        <v>49.585175469664243</v>
      </c>
      <c r="AN12" s="58">
        <f>AH12/AH$2*AH$5*AN$5</f>
        <v>401.68952007835452</v>
      </c>
      <c r="AO12" s="58">
        <f>AI12/AI$2*AI$5*AO$5</f>
        <v>357.88185451638685</v>
      </c>
      <c r="AP12" s="58">
        <f>AJ12/AJ$2*AJ$5*AP$5</f>
        <v>527.89497998152137</v>
      </c>
      <c r="AQ12" s="59">
        <f>SUM(AN12+AK12,AO12+AL12,AP12+AM12)-MIN(AN12+AK12,AO12+AL12,AP12+AM12)</f>
        <v>979.16967552954009</v>
      </c>
      <c r="AR12" s="189">
        <v>3214</v>
      </c>
      <c r="AS12" s="190">
        <v>6233</v>
      </c>
      <c r="AU12" s="58"/>
      <c r="AV12" s="73">
        <f>$DF$65*$AO$5/$AP$5</f>
        <v>37.675717870495788</v>
      </c>
      <c r="AW12" s="54"/>
      <c r="AX12" s="58">
        <f>AR12/AR$2*AR$5*AX$5</f>
        <v>336.47231548094857</v>
      </c>
      <c r="AY12" s="58">
        <f>AS12/AS$2*AS$5*AY$5</f>
        <v>431.91407453033565</v>
      </c>
      <c r="AZ12" s="93">
        <f>$DG$17</f>
        <v>448.95461828859038</v>
      </c>
      <c r="BA12" s="59">
        <f>SUM(AX12+AU12,AY12+AV12,AZ12+AW12)-MIN(AX12+AU12,AY12+AV12,AZ12+AW12)</f>
        <v>918.54441068942197</v>
      </c>
      <c r="BB12" s="190">
        <v>6233</v>
      </c>
      <c r="BC12" s="77"/>
      <c r="BD12" s="183"/>
      <c r="BE12" s="73">
        <f>$DF$69</f>
        <v>22.920249999999978</v>
      </c>
      <c r="BF12" s="54"/>
      <c r="BG12" s="63"/>
      <c r="BH12" s="58">
        <f>BB12/BB$2*BB$5*BH$5</f>
        <v>425</v>
      </c>
      <c r="BI12" s="93">
        <f>$DG$23</f>
        <v>405.4735714285714</v>
      </c>
      <c r="BJ12" s="58">
        <f>BD12/BD$2*BD$5*BJ$5</f>
        <v>0</v>
      </c>
      <c r="BK12" s="59">
        <f>SUM(BH12+BE12,BI12+BF12,BJ12+BG12)-MIN(BH12+BE12,BI12+BF12,BJ12+BG12)</f>
        <v>853.3938214285713</v>
      </c>
      <c r="BL12" s="77"/>
      <c r="BM12" s="75"/>
      <c r="BN12" s="181">
        <v>1718</v>
      </c>
      <c r="BO12" s="75"/>
      <c r="BQ12" s="75"/>
      <c r="BR12" s="93">
        <f>$DG$27</f>
        <v>381.7235714285714</v>
      </c>
      <c r="BS12" s="58">
        <f>BM12/BM$2*BM$5*BS$5</f>
        <v>0</v>
      </c>
      <c r="BT12" s="58">
        <f>BN12/BN$2*BN$5*BT$5</f>
        <v>347.29099364642695</v>
      </c>
      <c r="BU12" s="59">
        <f>SUM(BR12+BO12,BS12+BP12,BT12+BQ12)-MIN(BR12+BO12,BS12+BP12,BT12+BQ12)</f>
        <v>729.01456507499836</v>
      </c>
      <c r="BV12" s="75"/>
      <c r="BW12" s="181">
        <v>1718</v>
      </c>
      <c r="BX12">
        <v>5072</v>
      </c>
      <c r="BY12" s="75"/>
      <c r="CA12" s="75"/>
      <c r="CB12" s="58">
        <f>BV12/BV$2*BV$5*CB$5</f>
        <v>0</v>
      </c>
      <c r="CC12" s="58">
        <f>BW12/BW$2*BW$5*CC$5</f>
        <v>311.49510709373158</v>
      </c>
      <c r="CD12" s="58">
        <f>BX12/BX$2*BX$5*CD$5</f>
        <v>487.11964763092902</v>
      </c>
      <c r="CE12" s="59">
        <f>SUM(CB12+BY12,CC12+BZ12,CD12+CA12)-MIN(CB12+BY12,CC12+BZ12,CD12+CA12)</f>
        <v>798.61475472466054</v>
      </c>
      <c r="CF12" s="75">
        <v>1718</v>
      </c>
      <c r="CG12" s="181">
        <v>5072</v>
      </c>
      <c r="CH12">
        <v>3232</v>
      </c>
      <c r="CI12" s="75"/>
      <c r="CK12" s="75"/>
      <c r="CL12" s="58">
        <f>CF12/CF$2*CF$5*CL$5</f>
        <v>291.45346171480969</v>
      </c>
      <c r="CM12" s="58">
        <f>CG12/CG$2*CG$5*CM$5</f>
        <v>401.74909489013925</v>
      </c>
      <c r="CN12" s="58">
        <f>CH12/CH$2*CH$5*CN$5</f>
        <v>470.91428571428571</v>
      </c>
      <c r="CO12" s="59">
        <f>SUM(CL12+CI12,CM12+CJ12,CN12+CK12)-MIN(CL12+CI12,CM12+CJ12,CN12+CK12)</f>
        <v>872.66338060442513</v>
      </c>
      <c r="CP12" s="181">
        <v>5072</v>
      </c>
      <c r="CQ12">
        <v>3232</v>
      </c>
      <c r="CR12">
        <v>4504</v>
      </c>
      <c r="CS12" s="75"/>
      <c r="CU12" s="75"/>
      <c r="CV12" s="58">
        <f>CP12/CP$2*CP$5*CV$5</f>
        <v>379.15062759375718</v>
      </c>
      <c r="CW12" s="58">
        <f>CQ12/CQ$2*CQ$5*CW$5</f>
        <v>410.45714285714286</v>
      </c>
      <c r="CX12" s="58">
        <f>CR12/$CR$2*CR$5*CX$5</f>
        <v>420.65244618395303</v>
      </c>
      <c r="CY12" s="59">
        <f>SUM(CV12+CS12,CW12+CT12,CX12+CU12)-MIN(CV12+CS12,CW12+CT12,CX12+CU12)</f>
        <v>831.10958904109589</v>
      </c>
      <c r="DA12" s="102" t="s">
        <v>70</v>
      </c>
      <c r="DB12" s="109" t="s">
        <v>154</v>
      </c>
      <c r="DC12" s="104">
        <v>2015</v>
      </c>
      <c r="DD12" s="105">
        <v>517.77716844895394</v>
      </c>
      <c r="DE12" s="105">
        <v>424.47542980912402</v>
      </c>
      <c r="DF12" s="105">
        <f>MAX(K$8:K$107)</f>
        <v>424.47542980912414</v>
      </c>
      <c r="DG12" s="105">
        <f t="shared" si="0"/>
        <v>491.88831002650613</v>
      </c>
      <c r="DH12" s="106"/>
    </row>
    <row r="13" spans="1:112" customFormat="1" ht="12.9" customHeight="1" thickBot="1" x14ac:dyDescent="0.3">
      <c r="A13" s="51">
        <v>6</v>
      </c>
      <c r="B13" s="173" t="s">
        <v>70</v>
      </c>
      <c r="C13" s="307" t="s">
        <v>31</v>
      </c>
      <c r="D13" s="174">
        <v>6215</v>
      </c>
      <c r="E13" s="185">
        <v>6968</v>
      </c>
      <c r="F13" s="51"/>
      <c r="G13" s="58"/>
      <c r="H13" s="58"/>
      <c r="I13" s="58">
        <f>$DF$60</f>
        <v>40.940640709258744</v>
      </c>
      <c r="J13" s="58">
        <f>D13/D$2*D$5*J$5</f>
        <v>365.03247650635706</v>
      </c>
      <c r="K13" s="58">
        <f>E13/E$2*E$5*K$5</f>
        <v>424.47542980912414</v>
      </c>
      <c r="L13" s="93">
        <f>$DG$12</f>
        <v>491.88831002650613</v>
      </c>
      <c r="M13" s="59">
        <f>SUM(J13+G13,K13+H13,L13+I13)-MIN(J13+G13,K13+H13,L13+I13)</f>
        <v>957.30438054488911</v>
      </c>
      <c r="N13" s="192">
        <v>6968</v>
      </c>
      <c r="O13" s="51"/>
      <c r="P13" s="51">
        <v>8066</v>
      </c>
      <c r="Q13" s="58"/>
      <c r="R13" s="58">
        <f>$DF$60*$U$5/$V$5</f>
        <v>33.496887853029875</v>
      </c>
      <c r="S13" s="58"/>
      <c r="T13" s="58">
        <f>N13/N$2*N$5*T$5</f>
        <v>400.89346148639504</v>
      </c>
      <c r="U13" s="93">
        <f>$DG$12*$U$5/$V$5</f>
        <v>402.45407183986867</v>
      </c>
      <c r="V13" s="58">
        <f>P13/P$2*P$5*V$5</f>
        <v>482.78376319512461</v>
      </c>
      <c r="W13" s="59">
        <f>SUM(T13+Q13,U13+R13,V13+S13)-MIN(T13+Q13,U13+R13,V13+S13)</f>
        <v>918.73472288802316</v>
      </c>
      <c r="X13" s="51"/>
      <c r="Y13" s="51">
        <v>8066</v>
      </c>
      <c r="Z13" s="193"/>
      <c r="AA13" s="58">
        <f>$DF$60*$J$5/$L$5</f>
        <v>31.635949638972665</v>
      </c>
      <c r="AB13" s="58"/>
      <c r="AC13" s="8"/>
      <c r="AD13" s="93">
        <f>$DG$12*$J$5/$L$5</f>
        <v>380.09551229320925</v>
      </c>
      <c r="AE13" s="58">
        <f>Y13/Y$2*Y$5*AE$5</f>
        <v>395.00489715964738</v>
      </c>
      <c r="AF13" s="93">
        <f>$DG$14</f>
        <v>382.3634711629656</v>
      </c>
      <c r="AG13" s="59">
        <f>SUM(AD13+AA13,AE13+AB13,AF13+AC13)-MIN(AD13+AA13,AE13+AB13,AF13+AC13)</f>
        <v>806.73635909182917</v>
      </c>
      <c r="AH13" s="51">
        <v>8066</v>
      </c>
      <c r="AI13" s="193"/>
      <c r="AJ13" s="194"/>
      <c r="AK13" s="58"/>
      <c r="AL13" s="58"/>
      <c r="AM13" s="9"/>
      <c r="AN13" s="58">
        <f>AH13/AH$2*AH$5*AN$5</f>
        <v>373.06018065077808</v>
      </c>
      <c r="AO13" s="93">
        <f>$DG$14*$AE$5/$AF$5</f>
        <v>354.18600663510608</v>
      </c>
      <c r="AP13" s="93">
        <f>$DG$15</f>
        <v>476.45652639575547</v>
      </c>
      <c r="AQ13" s="59">
        <f>SUM(AN13+AK13,AO13+AL13,AP13+AM13)-MIN(AN13+AK13,AO13+AL13,AP13+AM13)</f>
        <v>849.5167070465335</v>
      </c>
      <c r="AR13" s="193"/>
      <c r="AS13" s="194"/>
      <c r="AT13" s="71">
        <v>2601</v>
      </c>
      <c r="AU13" s="58"/>
      <c r="AV13" s="73"/>
      <c r="AW13" s="54"/>
      <c r="AX13" s="93">
        <f>$DG$14*$AX$5/$AF$5</f>
        <v>309.24373779318478</v>
      </c>
      <c r="AY13" s="93">
        <f>$DG$15*$AY$5/$AP$5</f>
        <v>389.82806705107265</v>
      </c>
      <c r="AZ13" s="58">
        <f>AT13/AT$2*AT$5*AZ$5</f>
        <v>280.82944630872481</v>
      </c>
      <c r="BA13" s="59">
        <f>SUM(AX13+AU13,AY13+AV13,AZ13+AW13)-MIN(AX13+AU13,AY13+AV13,AZ13+AW13)</f>
        <v>699.07180484425749</v>
      </c>
      <c r="BB13" s="194"/>
      <c r="BC13" s="87">
        <v>2601</v>
      </c>
      <c r="BD13" s="183">
        <v>6567</v>
      </c>
      <c r="BE13" s="73"/>
      <c r="BF13" s="54"/>
      <c r="BG13" s="54"/>
      <c r="BH13" s="93">
        <f>$DG$21</f>
        <v>383.58770474628187</v>
      </c>
      <c r="BI13" s="58">
        <f>BC13/BC$2*BC$5*BI$5</f>
        <v>253.63124449231373</v>
      </c>
      <c r="BJ13" s="58">
        <f>BD13/BD$2*BD$5*BJ$5</f>
        <v>489.80878763222131</v>
      </c>
      <c r="BK13" s="59">
        <f>SUM(BH13+BE13,BI13+BF13,BJ13+BG13)-MIN(BH13+BE13,BI13+BF13,BJ13+BG13)</f>
        <v>873.39649237850313</v>
      </c>
      <c r="BL13" s="87">
        <v>2601</v>
      </c>
      <c r="BM13" s="75">
        <v>6567</v>
      </c>
      <c r="BN13" s="181">
        <v>1884</v>
      </c>
      <c r="BO13" s="75"/>
      <c r="BQ13" s="75"/>
      <c r="BR13" s="58">
        <f>BL13/BL$2*BL$5*BR$5</f>
        <v>238.7751786938216</v>
      </c>
      <c r="BS13" s="58">
        <f>BM13/BM$2*BM$5*BS$5</f>
        <v>400.75264442636291</v>
      </c>
      <c r="BT13" s="58">
        <f>BN13/BN$2*BN$5*BT$5</f>
        <v>380.84763214776973</v>
      </c>
      <c r="BU13" s="59">
        <f>SUM(BR13+BO13,BS13+BP13,BT13+BQ13)-MIN(BR13+BO13,BS13+BP13,BT13+BQ13)</f>
        <v>781.60027657413275</v>
      </c>
      <c r="BV13" s="75">
        <v>6567</v>
      </c>
      <c r="BW13" s="181">
        <v>1884</v>
      </c>
      <c r="BY13" s="75"/>
      <c r="CA13" s="75"/>
      <c r="CB13" s="58">
        <f>BV13/BV$2*BV$5*CB$5</f>
        <v>378.48860862489829</v>
      </c>
      <c r="CC13" s="58">
        <f>BW13/BW$2*BW$5*CC$5</f>
        <v>341.59300451955198</v>
      </c>
      <c r="CD13" s="93">
        <f>$DG$37</f>
        <v>442.2268861005744</v>
      </c>
      <c r="CE13" s="59">
        <f>SUM(CB13+BY13,CC13+BZ13,CD13+CA13)-MIN(CB13+BY13,CC13+BZ13,CD13+CA13)</f>
        <v>820.71549472547269</v>
      </c>
      <c r="CF13" s="75">
        <v>1884</v>
      </c>
      <c r="CG13" s="181"/>
      <c r="CH13">
        <v>2910</v>
      </c>
      <c r="CI13" s="75"/>
      <c r="CK13" s="75"/>
      <c r="CL13" s="58">
        <f>CF13/CF$2*CF$5*CL$5</f>
        <v>319.61485557083904</v>
      </c>
      <c r="CM13" s="93">
        <f>$DG$44</f>
        <v>364.72115044615441</v>
      </c>
      <c r="CN13" s="58">
        <f>CH13/CH$2*CH$5*CN$5</f>
        <v>423.99770155586987</v>
      </c>
      <c r="CO13" s="59">
        <f>SUM(CL13+CI13,CM13+CJ13,CN13+CK13)-MIN(CL13+CI13,CM13+CJ13,CN13+CK13)</f>
        <v>788.71885200202416</v>
      </c>
      <c r="CP13" s="181"/>
      <c r="CQ13">
        <v>2910</v>
      </c>
      <c r="CR13">
        <v>4767</v>
      </c>
      <c r="CS13" s="75"/>
      <c r="CU13" s="75"/>
      <c r="CV13" s="58">
        <f>DG49</f>
        <v>344.20551246342256</v>
      </c>
      <c r="CW13" s="58">
        <f>CQ13/CQ$2*CQ$5*CW$5</f>
        <v>369.56382602545966</v>
      </c>
      <c r="CX13" s="58">
        <f>CR13/$CR$2*CR$5*CX$5</f>
        <v>445.21541095890416</v>
      </c>
      <c r="CY13" s="59">
        <f>SUM(CV13+CS13,CW13+CT13,CX13+CU13)-MIN(CV13+CS13,CW13+CT13,CX13+CU13)</f>
        <v>814.77923698436371</v>
      </c>
      <c r="DA13" s="195" t="s">
        <v>84</v>
      </c>
      <c r="DB13" s="74" t="s">
        <v>154</v>
      </c>
      <c r="DC13" s="196">
        <v>2015</v>
      </c>
      <c r="DD13" s="197">
        <v>517.77716844895394</v>
      </c>
      <c r="DE13" s="198">
        <v>242.39204007039399</v>
      </c>
      <c r="DF13" s="197">
        <f>MAX(K$8:K$107)</f>
        <v>424.47542980912414</v>
      </c>
      <c r="DG13" s="197">
        <f t="shared" si="0"/>
        <v>280.88742617615799</v>
      </c>
      <c r="DH13" s="106"/>
    </row>
    <row r="14" spans="1:112" customFormat="1" ht="12.9" customHeight="1" x14ac:dyDescent="0.25">
      <c r="A14" s="51">
        <v>7</v>
      </c>
      <c r="B14" s="173" t="s">
        <v>68</v>
      </c>
      <c r="C14" s="307" t="s">
        <v>66</v>
      </c>
      <c r="D14" s="174">
        <v>3792</v>
      </c>
      <c r="E14" s="185">
        <v>4076</v>
      </c>
      <c r="F14" s="174">
        <v>8597</v>
      </c>
      <c r="G14" s="175"/>
      <c r="H14" s="175"/>
      <c r="I14" s="175"/>
      <c r="J14" s="58">
        <f>D14/D$2*D$5*J$5</f>
        <v>222.71973466003314</v>
      </c>
      <c r="K14" s="58">
        <f>E14/E$2*E$5*K$5</f>
        <v>248.30106944632462</v>
      </c>
      <c r="L14" s="58">
        <f>F14/F$2*F$5*L$5</f>
        <v>432.16799195685951</v>
      </c>
      <c r="M14" s="59">
        <f>SUM(J14+G14,K14+H14,L14+I14)-MIN(J14+G14,K14+H14,L14+I14)</f>
        <v>680.46906140318413</v>
      </c>
      <c r="N14" s="192">
        <v>4076</v>
      </c>
      <c r="O14" s="174">
        <v>8597</v>
      </c>
      <c r="P14" s="174">
        <v>6770</v>
      </c>
      <c r="Q14" s="175"/>
      <c r="R14" s="175"/>
      <c r="S14" s="175"/>
      <c r="T14" s="58">
        <f>N14/N$2*N$5*T$5</f>
        <v>234.50656558819546</v>
      </c>
      <c r="U14" s="58">
        <f>O14/O$2*O$5*U$5</f>
        <v>353.59199341924869</v>
      </c>
      <c r="V14" s="58">
        <f>P14/P$2*P$5*V$5</f>
        <v>405.21275438023724</v>
      </c>
      <c r="W14" s="59">
        <f>SUM(T14+Q14,U14+R14,V14+S14)-MIN(T14+Q14,U14+R14,V14+S14)</f>
        <v>758.80474779948588</v>
      </c>
      <c r="X14" s="174">
        <v>8597</v>
      </c>
      <c r="Y14" s="174">
        <v>6770</v>
      </c>
      <c r="Z14" s="193"/>
      <c r="AA14" s="175"/>
      <c r="AB14" s="175"/>
      <c r="AC14" s="8"/>
      <c r="AD14" s="58">
        <f>X14/X$2*X$5*AD$5</f>
        <v>333.94799378484601</v>
      </c>
      <c r="AE14" s="58">
        <f>Y14/Y$2*Y$5*AE$5</f>
        <v>331.53770812928502</v>
      </c>
      <c r="AF14" s="58">
        <f>Z14/Z$2*Z$5*AF$5</f>
        <v>0</v>
      </c>
      <c r="AG14" s="59">
        <f>SUM(AD14+AA14,AE14+AB14,AF14+AC14)-MIN(AD14+AA14,AE14+AB14,AF14+AC14)</f>
        <v>665.48570191413103</v>
      </c>
      <c r="AH14" s="174">
        <v>6770</v>
      </c>
      <c r="AI14" s="193"/>
      <c r="AJ14" s="194">
        <v>6028</v>
      </c>
      <c r="AK14" s="175"/>
      <c r="AL14" s="175"/>
      <c r="AM14" s="9"/>
      <c r="AN14" s="58">
        <f>AH14/AH$2*AH$5*AN$5</f>
        <v>313.11894656654698</v>
      </c>
      <c r="AO14" s="58">
        <f>AI14/AI$2*AI$5*AO$5</f>
        <v>0</v>
      </c>
      <c r="AP14" s="58">
        <f>AJ14/AJ$2*AJ$5*AP$5</f>
        <v>510.53279950723743</v>
      </c>
      <c r="AQ14" s="59">
        <f>SUM(AN14+AK14,AO14+AL14,AP14+AM14)-MIN(AN14+AK14,AO14+AL14,AP14+AM14)</f>
        <v>823.65174607378435</v>
      </c>
      <c r="AR14" s="193"/>
      <c r="AS14" s="194">
        <v>6028</v>
      </c>
      <c r="AT14" s="126">
        <v>3853</v>
      </c>
      <c r="AU14" s="175"/>
      <c r="AV14" s="179"/>
      <c r="AW14" s="54"/>
      <c r="AX14" s="58">
        <f>AR14/AR$2*AR$5*AX$5</f>
        <v>0</v>
      </c>
      <c r="AY14" s="58">
        <f>AS14/AS$2*AS$5*AY$5</f>
        <v>417.70865414228518</v>
      </c>
      <c r="AZ14" s="58">
        <f>AT14/AT$2*AT$5*AZ$5</f>
        <v>416.00763422818784</v>
      </c>
      <c r="BA14" s="59">
        <f>SUM(AX14+AU14,AY14+AV14,AZ14+AW14)-MIN(AX14+AU14,AY14+AV14,AZ14+AW14)</f>
        <v>833.71628837047297</v>
      </c>
      <c r="BB14" s="194">
        <v>6028</v>
      </c>
      <c r="BC14" s="127">
        <v>3853</v>
      </c>
      <c r="BD14" s="183">
        <v>7310</v>
      </c>
      <c r="BE14" s="179"/>
      <c r="BF14" s="54"/>
      <c r="BG14" s="54"/>
      <c r="BH14" s="58">
        <f>BB14/BB$2*BB$5*BH$5</f>
        <v>411.02197978501522</v>
      </c>
      <c r="BI14" s="58">
        <f>BC14/BC$2*BC$5*BI$5</f>
        <v>375.7174875159111</v>
      </c>
      <c r="BJ14" s="58">
        <f>BD14/BD$2*BD$5*BJ$5</f>
        <v>545.22647138595062</v>
      </c>
      <c r="BK14" s="59">
        <f>SUM(BH14+BE14,BI14+BF14,BJ14+BG14)-MIN(BH14+BE14,BI14+BF14,BJ14+BG14)</f>
        <v>956.24845117096595</v>
      </c>
      <c r="BL14" s="311">
        <v>3853</v>
      </c>
      <c r="BM14" s="75">
        <v>7310</v>
      </c>
      <c r="BN14" s="188">
        <v>1555</v>
      </c>
      <c r="BO14" s="75"/>
      <c r="BQ14" s="75"/>
      <c r="BR14" s="58">
        <f>BL14/BL$2*BL$5*BR$5</f>
        <v>353.71040503932898</v>
      </c>
      <c r="BS14" s="58">
        <f>BM14/BM$2*BM$5*BS$5</f>
        <v>446.09438567941413</v>
      </c>
      <c r="BT14" s="58">
        <f>BN14/BN$2*BN$5*BT$5</f>
        <v>314.34080041920481</v>
      </c>
      <c r="BU14" s="59">
        <f>SUM(BR14+BO14,BS14+BP14,BT14+BQ14)-MIN(BR14+BO14,BS14+BP14,BT14+BQ14)</f>
        <v>799.80479071874322</v>
      </c>
      <c r="BV14" s="75">
        <v>7310</v>
      </c>
      <c r="BW14" s="188">
        <v>1555</v>
      </c>
      <c r="BX14">
        <v>5020</v>
      </c>
      <c r="BY14" s="75"/>
      <c r="CA14" s="75"/>
      <c r="CB14" s="58">
        <f>BV14/BV$2*BV$5*CB$5</f>
        <v>421.31136425278004</v>
      </c>
      <c r="CC14" s="58">
        <f>BW14/BW$2*BW$5*CC$5</f>
        <v>281.9411475731971</v>
      </c>
      <c r="CD14" s="58">
        <f>BX14/BX$2*BX$5*CD$5</f>
        <v>482.12551875143208</v>
      </c>
      <c r="CE14" s="59">
        <f>SUM(CB14+BY14,CC14+BZ14,CD14+CA14)-MIN(CB14+BY14,CC14+BZ14,CD14+CA14)</f>
        <v>903.43688300421206</v>
      </c>
      <c r="CF14" s="75">
        <v>1555</v>
      </c>
      <c r="CG14" s="188">
        <v>5020</v>
      </c>
      <c r="CH14">
        <v>2736</v>
      </c>
      <c r="CI14" s="75"/>
      <c r="CK14" s="75"/>
      <c r="CL14" s="58">
        <f>CF14/CF$2*CF$5*CL$5</f>
        <v>263.80100871160016</v>
      </c>
      <c r="CM14" s="58">
        <f>CG14/CG$2*CG$5*CM$5</f>
        <v>397.63021615703843</v>
      </c>
      <c r="CN14" s="58">
        <f>CH14/CH$2*CH$5*CN$5</f>
        <v>398.64526166902402</v>
      </c>
      <c r="CO14" s="59">
        <f>SUM(CL14+CI14,CM14+CJ14,CN14+CK14)-MIN(CL14+CI14,CM14+CJ14,CN14+CK14)</f>
        <v>796.27547782606234</v>
      </c>
      <c r="CP14" s="188">
        <v>5020</v>
      </c>
      <c r="CQ14">
        <v>2736</v>
      </c>
      <c r="CR14">
        <v>4631</v>
      </c>
      <c r="CS14" s="75"/>
      <c r="CU14" s="75"/>
      <c r="CV14" s="58">
        <f>CP14/CP$2*CP$5*CV$5</f>
        <v>375.2634366168495</v>
      </c>
      <c r="CW14" s="58">
        <f>CQ14/CQ$2*CQ$5*CW$5</f>
        <v>347.46619519094764</v>
      </c>
      <c r="CX14" s="58">
        <f>CR14/$CR$2*CR$5*CX$5</f>
        <v>432.5136497064579</v>
      </c>
      <c r="CY14" s="59">
        <f>SUM(CV14+CS14,CW14+CT14,CX14+CU14)-MIN(CV14+CS14,CW14+CT14,CX14+CU14)</f>
        <v>807.77708632330746</v>
      </c>
      <c r="DA14" s="199" t="s">
        <v>64</v>
      </c>
      <c r="DB14" s="135" t="s">
        <v>156</v>
      </c>
      <c r="DC14" s="134">
        <v>2017</v>
      </c>
      <c r="DD14" s="109">
        <v>433.375539568345</v>
      </c>
      <c r="DE14" s="105">
        <v>395.00489715964699</v>
      </c>
      <c r="DF14" s="105">
        <v>425.31831537708098</v>
      </c>
      <c r="DG14" s="105">
        <f t="shared" si="0"/>
        <v>382.3634711629656</v>
      </c>
      <c r="DH14" s="106"/>
    </row>
    <row r="15" spans="1:112" customFormat="1" ht="12.9" customHeight="1" x14ac:dyDescent="0.25">
      <c r="A15" s="51">
        <v>8</v>
      </c>
      <c r="B15" s="173" t="s">
        <v>155</v>
      </c>
      <c r="C15" s="145" t="s">
        <v>33</v>
      </c>
      <c r="D15" s="174"/>
      <c r="E15" s="185">
        <v>3290</v>
      </c>
      <c r="F15" s="174">
        <v>8450</v>
      </c>
      <c r="G15" s="175"/>
      <c r="H15" s="175"/>
      <c r="I15" s="175"/>
      <c r="J15" s="58">
        <f>D15/D$2*D$5*J$5</f>
        <v>0</v>
      </c>
      <c r="K15" s="58">
        <f>E15/E$2*E$5*K$5</f>
        <v>200.4196561527007</v>
      </c>
      <c r="L15" s="58">
        <f>F15/F$2*F$5*L$5</f>
        <v>424.77835664016084</v>
      </c>
      <c r="M15" s="59">
        <f>SUM(J15+G15,K15+H15,L15+I15)-MIN(J15+G15,K15+H15,L15+I15)</f>
        <v>625.1980127928615</v>
      </c>
      <c r="N15" s="192">
        <v>3290</v>
      </c>
      <c r="O15" s="174">
        <v>8450</v>
      </c>
      <c r="P15" s="174">
        <v>6818</v>
      </c>
      <c r="Q15" s="175"/>
      <c r="R15" s="175"/>
      <c r="S15" s="175">
        <f>$DF$64</f>
        <v>46.135222820763936</v>
      </c>
      <c r="T15" s="58">
        <f>N15/N$2*N$5*T$5</f>
        <v>189.28523081088397</v>
      </c>
      <c r="U15" s="58">
        <f>O15/O$2*O$5*U$5</f>
        <v>347.54592816013161</v>
      </c>
      <c r="V15" s="58">
        <f>P15/P$2*P$5*V$5</f>
        <v>408.08575470671457</v>
      </c>
      <c r="W15" s="59">
        <f>SUM(T15+Q15,U15+R15,V15+S15)-MIN(T15+Q15,U15+R15,V15+S15)</f>
        <v>801.76690568761012</v>
      </c>
      <c r="X15" s="174">
        <v>8450</v>
      </c>
      <c r="Y15" s="174">
        <v>6818</v>
      </c>
      <c r="Z15" s="177">
        <v>3185</v>
      </c>
      <c r="AA15" s="175"/>
      <c r="AB15" s="175">
        <f>$DF$64*$U$5/$V$5</f>
        <v>37.747000489715944</v>
      </c>
      <c r="AC15" s="8"/>
      <c r="AD15" s="58">
        <f>X15/X$2*X$5*AD$5</f>
        <v>328.23782104012429</v>
      </c>
      <c r="AE15" s="58">
        <f>Y15/Y$2*Y$5*AE$5</f>
        <v>333.88834476003916</v>
      </c>
      <c r="AF15" s="58">
        <f>Z15/Z$2*Z$5*AF$5</f>
        <v>412.27631228350651</v>
      </c>
      <c r="AG15" s="59">
        <f>SUM(AD15+AA15,AE15+AB15,AF15+AC15)-MIN(AD15+AA15,AE15+AB15,AF15+AC15)</f>
        <v>783.91165753326163</v>
      </c>
      <c r="AH15" s="174">
        <v>6818</v>
      </c>
      <c r="AI15" s="177">
        <v>3185</v>
      </c>
      <c r="AJ15" s="178">
        <v>5635</v>
      </c>
      <c r="AK15" s="175">
        <f>$DF$64*$T$5/$V$5</f>
        <v>35.649944906953948</v>
      </c>
      <c r="AL15" s="175"/>
      <c r="AM15" s="9"/>
      <c r="AN15" s="58">
        <f>AH15/AH$2*AH$5*AN$5</f>
        <v>315.33899227337037</v>
      </c>
      <c r="AO15" s="58">
        <f>AI15/AI$2*AI$5*AO$5</f>
        <v>354.6526778577138</v>
      </c>
      <c r="AP15" s="58">
        <f>AJ15/AJ$2*AJ$5*AP$5</f>
        <v>477.24822913458576</v>
      </c>
      <c r="AQ15" s="59">
        <f>SUM(AN15+AK15,AO15+AL15,AP15+AM15)-MIN(AN15+AK15,AO15+AL15,AP15+AM15)</f>
        <v>831.90090699229961</v>
      </c>
      <c r="AR15" s="177">
        <v>3185</v>
      </c>
      <c r="AS15" s="178">
        <v>5635</v>
      </c>
      <c r="AT15" s="96"/>
      <c r="AU15" s="175"/>
      <c r="AV15" s="318"/>
      <c r="AW15" s="54"/>
      <c r="AX15" s="58">
        <f>AR15/AR$2*AR$5*AX$5</f>
        <v>333.43631761257654</v>
      </c>
      <c r="AY15" s="58">
        <f>AS15/AS$2*AS$5*AY$5</f>
        <v>390.47582383738836</v>
      </c>
      <c r="AZ15" s="93">
        <f>$DG$19</f>
        <v>405.88148147861432</v>
      </c>
      <c r="BA15" s="59">
        <f>SUM(AX15+AU15,AY15+AV15,AZ15+AW15)-MIN(AX15+AU15,AY15+AV15,AZ15+AW15)</f>
        <v>796.35730531600268</v>
      </c>
      <c r="BB15" s="178">
        <v>5635</v>
      </c>
      <c r="BC15" s="97"/>
      <c r="BD15" s="183">
        <v>6689</v>
      </c>
      <c r="BE15" s="175"/>
      <c r="BF15" s="313"/>
      <c r="BG15" s="54"/>
      <c r="BH15" s="58">
        <f>BB15/BB$2*BB$5*BH$5</f>
        <v>384.2250922509225</v>
      </c>
      <c r="BI15" s="93">
        <f>$DG$25</f>
        <v>366.5720479704791</v>
      </c>
      <c r="BJ15" s="58">
        <f>BD15/BD$2*BD$5*BJ$5</f>
        <v>498.9083265527529</v>
      </c>
      <c r="BK15" s="59">
        <f>SUM(BH15+BE15,BI15+BF15,BJ15+BG15)-MIN(BH15+BE15,BI15+BF15,BJ15+BG15)</f>
        <v>883.13341880367534</v>
      </c>
      <c r="BL15" s="77"/>
      <c r="BM15" s="75">
        <v>6689</v>
      </c>
      <c r="BN15" s="181">
        <v>1524</v>
      </c>
      <c r="BO15" s="75"/>
      <c r="BQ15" s="75"/>
      <c r="BR15" s="93">
        <f>$DG$29</f>
        <v>345.10064575645697</v>
      </c>
      <c r="BS15" s="58">
        <f>BM15/BM$2*BM$5*BS$5</f>
        <v>408.19772172497966</v>
      </c>
      <c r="BT15" s="58">
        <f>BN15/BN$2*BN$5*BT$5</f>
        <v>308.0741992532914</v>
      </c>
      <c r="BU15" s="59">
        <f>SUM(BR15+BO15,BS15+BP15,BT15+BQ15)-MIN(BR15+BO15,BS15+BP15,BT15+BQ15)</f>
        <v>753.29836748143657</v>
      </c>
      <c r="BV15" s="75">
        <v>6689</v>
      </c>
      <c r="BW15" s="181">
        <v>1524</v>
      </c>
      <c r="BX15">
        <v>4929</v>
      </c>
      <c r="BY15" s="75"/>
      <c r="CA15" s="75"/>
      <c r="CB15" s="58">
        <f>BV15/BV$2*BV$5*CB$5</f>
        <v>385.52007051803633</v>
      </c>
      <c r="CC15" s="58">
        <f>BW15/BW$2*BW$5*CC$5</f>
        <v>276.32045588524267</v>
      </c>
      <c r="CD15" s="58">
        <f>BX15/BX$2*BX$5*CD$5</f>
        <v>473.38579321231248</v>
      </c>
      <c r="CE15" s="59">
        <f>SUM(CB15+BY15,CC15+BZ15,CD15+CA15)-MIN(CB15+BY15,CC15+BZ15,CD15+CA15)</f>
        <v>858.90586373034876</v>
      </c>
      <c r="CF15" s="75">
        <v>1524</v>
      </c>
      <c r="CG15" s="181">
        <v>4929</v>
      </c>
      <c r="CH15">
        <v>2553</v>
      </c>
      <c r="CI15" s="75"/>
      <c r="CK15" s="75"/>
      <c r="CL15" s="58">
        <f>CF15/CF$2*CF$5*CL$5</f>
        <v>258.54195323246216</v>
      </c>
      <c r="CM15" s="58">
        <f>CG15/CG$2*CG$5*CM$5</f>
        <v>390.42217837411204</v>
      </c>
      <c r="CN15" s="58">
        <f>CH15/CH$2*CH$5*CN$5</f>
        <v>371.98148868458276</v>
      </c>
      <c r="CO15" s="59">
        <f>SUM(CL15+CI15,CM15+CJ15,CN15+CK15)-MIN(CL15+CI15,CM15+CJ15,CN15+CK15)</f>
        <v>762.40366705869474</v>
      </c>
      <c r="CP15" s="181">
        <v>4929</v>
      </c>
      <c r="CQ15">
        <v>2553</v>
      </c>
      <c r="CR15">
        <v>4678</v>
      </c>
      <c r="CS15" s="75"/>
      <c r="CU15" s="75"/>
      <c r="CV15" s="58">
        <f>CP15/CP$2*CP$5*CV$5</f>
        <v>368.4608524072612</v>
      </c>
      <c r="CW15" s="58">
        <f>CQ15/CQ$2*CQ$5*CW$5</f>
        <v>324.22558345120228</v>
      </c>
      <c r="CX15" s="58">
        <f>CR15/$CR$2*CR$5*CX$5</f>
        <v>436.90322896281799</v>
      </c>
      <c r="CY15" s="59">
        <f>SUM(CV15+CS15,CW15+CT15,CX15+CU15)-MIN(CV15+CS15,CW15+CT15,CX15+CU15)</f>
        <v>805.36408137007925</v>
      </c>
      <c r="DA15" s="199" t="s">
        <v>64</v>
      </c>
      <c r="DB15" s="200" t="s">
        <v>157</v>
      </c>
      <c r="DC15" s="104">
        <v>2018</v>
      </c>
      <c r="DD15" s="105">
        <v>527.89497998152103</v>
      </c>
      <c r="DE15" s="105">
        <v>354.18600663510603</v>
      </c>
      <c r="DF15" s="105">
        <v>372.80287769784201</v>
      </c>
      <c r="DG15" s="105">
        <f t="shared" si="0"/>
        <v>476.45652639575547</v>
      </c>
      <c r="DH15" s="106"/>
    </row>
    <row r="16" spans="1:112" customFormat="1" ht="12.9" customHeight="1" x14ac:dyDescent="0.25">
      <c r="A16" s="51">
        <v>9</v>
      </c>
      <c r="B16" s="137" t="s">
        <v>90</v>
      </c>
      <c r="C16" s="317" t="s">
        <v>31</v>
      </c>
      <c r="D16" s="131"/>
      <c r="E16" s="51"/>
      <c r="F16" s="51"/>
      <c r="G16" s="58"/>
      <c r="H16" s="58"/>
      <c r="I16" s="58"/>
      <c r="J16" s="58">
        <f>D16/D$2*D$5*J$5</f>
        <v>0</v>
      </c>
      <c r="K16" s="58">
        <f>E16/E$2*E$5*K$5</f>
        <v>0</v>
      </c>
      <c r="L16" s="58">
        <f>F16/F$2*F$5*L$5</f>
        <v>0</v>
      </c>
      <c r="M16" s="59">
        <f>SUM(J16+G16,K16+H16,L16+I16)-MIN(J16+G16,K16+H16,L16+I16)</f>
        <v>0</v>
      </c>
      <c r="N16" s="129"/>
      <c r="O16" s="51"/>
      <c r="P16" s="51"/>
      <c r="Q16" s="58"/>
      <c r="R16" s="58"/>
      <c r="S16" s="58"/>
      <c r="T16" s="58">
        <f>N16/N$2*N$5*T$5</f>
        <v>0</v>
      </c>
      <c r="U16" s="58">
        <f>O16/O$2*O$5*U$5</f>
        <v>0</v>
      </c>
      <c r="V16" s="58">
        <f>P16/P$2*P$5*V$5</f>
        <v>0</v>
      </c>
      <c r="W16" s="59">
        <f>SUM(T16+Q16,U16+R16,V16+S16)-MIN(T16+Q16,U16+R16,V16+S16)</f>
        <v>0</v>
      </c>
      <c r="X16" s="51"/>
      <c r="Y16" s="51"/>
      <c r="Z16" s="201"/>
      <c r="AA16" s="58"/>
      <c r="AB16" s="58"/>
      <c r="AC16" s="8"/>
      <c r="AD16" s="58">
        <f>X16/X$2*X$5*AD$5</f>
        <v>0</v>
      </c>
      <c r="AE16" s="58">
        <f>Y16/Y$2*Y$5*AE$5</f>
        <v>0</v>
      </c>
      <c r="AF16" s="58">
        <f>Z16/Z$2*Z$5*AF$5</f>
        <v>0</v>
      </c>
      <c r="AG16" s="59">
        <f>SUM(AD16+AA16,AE16+AB16,AF16+AC16)-MIN(AD16+AA16,AE16+AB16,AF16+AC16)</f>
        <v>0</v>
      </c>
      <c r="AH16" s="51"/>
      <c r="AI16" s="201"/>
      <c r="AJ16" s="202"/>
      <c r="AK16" s="58"/>
      <c r="AL16" s="58"/>
      <c r="AM16" s="9"/>
      <c r="AN16" s="58">
        <f>AH16/AH$2*AH$5*AN$5</f>
        <v>0</v>
      </c>
      <c r="AO16" s="58">
        <f>AI16/AI$2*AI$5*AO$5</f>
        <v>0</v>
      </c>
      <c r="AP16" s="58">
        <f>AJ16/AJ$2*AJ$5*AP$5</f>
        <v>0</v>
      </c>
      <c r="AQ16" s="59">
        <f>SUM(AN16+AK16,AO16+AL16,AP16+AM16)-MIN(AN16+AK16,AO16+AL16,AP16+AM16)</f>
        <v>0</v>
      </c>
      <c r="AR16" s="201"/>
      <c r="AS16" s="202"/>
      <c r="AT16" s="96"/>
      <c r="AU16" s="58"/>
      <c r="AV16" s="73"/>
      <c r="AW16" s="54"/>
      <c r="AX16" s="58">
        <f>AR16/AR$2*AR$5*AX$5</f>
        <v>0</v>
      </c>
      <c r="AY16" s="58">
        <f>AS16/AS$2*AS$5*AY$5</f>
        <v>0</v>
      </c>
      <c r="AZ16" s="58">
        <f>AT16/AT$2*AT$5*AZ$5</f>
        <v>0</v>
      </c>
      <c r="BA16" s="59">
        <f>SUM(AX16+AU16,AY16+AV16,AZ16+AW16)-MIN(AX16+AU16,AY16+AV16,AZ16+AW16)</f>
        <v>0</v>
      </c>
      <c r="BB16" s="202"/>
      <c r="BC16" s="202"/>
      <c r="BD16" s="183"/>
      <c r="BE16" s="58"/>
      <c r="BF16" s="73"/>
      <c r="BG16" s="54"/>
      <c r="BH16" s="58">
        <f>BB16/BB$2*BB$5*BH$5</f>
        <v>0</v>
      </c>
      <c r="BI16" s="58">
        <f>BC16/BC$2*BC$5*BI$5</f>
        <v>0</v>
      </c>
      <c r="BJ16" s="58">
        <f>BD16/BD$2*BD$5*BJ$5</f>
        <v>0</v>
      </c>
      <c r="BK16" s="59">
        <f>SUM(BH16+BE16,BI16+BF16,BJ16+BG16)-MIN(BH16+BE16,BI16+BF16,BJ16+BG16)</f>
        <v>0</v>
      </c>
      <c r="BL16" s="202"/>
      <c r="BM16" s="75"/>
      <c r="BN16" s="181">
        <v>1622</v>
      </c>
      <c r="BO16" s="75"/>
      <c r="BQ16" s="75"/>
      <c r="BR16" s="58">
        <f>BL16/BL$2*BL$5*BR$5</f>
        <v>0</v>
      </c>
      <c r="BS16" s="58">
        <f>BM16/BM$2*BM$5*BS$5</f>
        <v>0</v>
      </c>
      <c r="BT16" s="58">
        <f>BN16/BN$2*BN$5*BT$5</f>
        <v>327.88474487456608</v>
      </c>
      <c r="BU16" s="59">
        <f>SUM(BR16+BO16,BS16+BP16,BT16+BQ16)-MIN(BR16+BO16,BS16+BP16,BT16+BQ16)</f>
        <v>327.88474487456608</v>
      </c>
      <c r="BV16" s="75"/>
      <c r="BW16" s="181">
        <v>1622</v>
      </c>
      <c r="BX16">
        <v>3173</v>
      </c>
      <c r="BY16" s="75"/>
      <c r="CA16" s="75"/>
      <c r="CB16" s="58">
        <f>BV16/BV$2*BV$5*CB$5</f>
        <v>0</v>
      </c>
      <c r="CC16" s="58">
        <f>BW16/BW$2*BW$5*CC$5</f>
        <v>294.08909412458246</v>
      </c>
      <c r="CD16" s="58">
        <f>BX16/BX$2*BX$5*CD$5</f>
        <v>304.7379025893016</v>
      </c>
      <c r="CE16" s="59">
        <f>SUM(CB16+BY16,CC16+BZ16,CD16+CA16)-MIN(CB16+BY16,CC16+BZ16,CD16+CA16)</f>
        <v>598.826996713884</v>
      </c>
      <c r="CF16" s="75">
        <v>1622</v>
      </c>
      <c r="CG16" s="181">
        <v>3173</v>
      </c>
      <c r="CI16" s="75"/>
      <c r="CK16" s="75"/>
      <c r="CL16" s="58">
        <f>CF16/CF$2*CF$5*CL$5</f>
        <v>275.16735442457588</v>
      </c>
      <c r="CM16" s="58">
        <f>CG16/CG$2*CG$5*CM$5</f>
        <v>251.33081192555437</v>
      </c>
      <c r="CN16" s="58">
        <f>$DG$82</f>
        <v>397.34646945497479</v>
      </c>
      <c r="CO16" s="59">
        <f>SUM(CL16+CI16,CM16+CJ16,CN16+CK16)-MIN(CL16+CI16,CM16+CJ16,CN16+CK16)</f>
        <v>672.51382387955073</v>
      </c>
      <c r="CP16" s="181">
        <v>3173</v>
      </c>
      <c r="CR16">
        <v>4675</v>
      </c>
      <c r="CS16" s="75"/>
      <c r="CU16" s="75"/>
      <c r="CV16" s="58">
        <f>CP16/CP$2*CP$5*CV$5</f>
        <v>237.19340326399671</v>
      </c>
      <c r="CW16" s="58">
        <f>$DG$85</f>
        <v>346.33729709894021</v>
      </c>
      <c r="CX16" s="58">
        <f>CR16/$CR$2*CR$5*CX$5</f>
        <v>436.6230430528376</v>
      </c>
      <c r="CY16" s="59">
        <f>SUM(CV16+CS16,CW16+CT16,CX16+CU16)-MIN(CV16+CS16,CW16+CT16,CX16+CU16)</f>
        <v>782.96034015177781</v>
      </c>
      <c r="DA16" s="103" t="s">
        <v>103</v>
      </c>
      <c r="DB16" s="200" t="s">
        <v>157</v>
      </c>
      <c r="DC16" s="104">
        <v>2018</v>
      </c>
      <c r="DD16" s="105">
        <v>527.89497998152103</v>
      </c>
      <c r="DE16" s="105">
        <v>300.67744041789098</v>
      </c>
      <c r="DF16" s="105">
        <v>401.68952007835497</v>
      </c>
      <c r="DG16" s="105">
        <f t="shared" si="0"/>
        <v>375.38894664558114</v>
      </c>
      <c r="DH16" s="106"/>
    </row>
    <row r="17" spans="1:112" customFormat="1" ht="12.9" customHeight="1" thickBot="1" x14ac:dyDescent="0.3">
      <c r="A17" s="51">
        <v>10</v>
      </c>
      <c r="B17" s="173" t="s">
        <v>95</v>
      </c>
      <c r="C17" s="304" t="s">
        <v>66</v>
      </c>
      <c r="D17" s="131"/>
      <c r="E17" s="174">
        <v>3104</v>
      </c>
      <c r="F17" s="185">
        <v>6293</v>
      </c>
      <c r="G17" s="175"/>
      <c r="H17" s="175"/>
      <c r="I17" s="175"/>
      <c r="J17" s="58">
        <f>D17/D$2*D$5*J$5</f>
        <v>0</v>
      </c>
      <c r="K17" s="203">
        <f>E17/E$2*E$5*K$5</f>
        <v>189.08894002978207</v>
      </c>
      <c r="L17" s="58">
        <f>F17/F$2*F$5*L$5</f>
        <v>316.34676903390914</v>
      </c>
      <c r="M17" s="59">
        <f>SUM(J17+G17,K17+H17,L17+I17)-MIN(J17+G17,K17+H17,L17+I17)</f>
        <v>505.43570906369121</v>
      </c>
      <c r="N17" s="176">
        <v>3104</v>
      </c>
      <c r="O17" s="185">
        <v>6293</v>
      </c>
      <c r="P17" s="185">
        <v>5732</v>
      </c>
      <c r="Q17" s="175"/>
      <c r="R17" s="175"/>
      <c r="S17" s="175"/>
      <c r="T17" s="58">
        <f>N17/N$2*N$5*T$5</f>
        <v>178.5839989170164</v>
      </c>
      <c r="U17" s="58">
        <f>O17/O$2*O$5*U$5</f>
        <v>258.82917466410748</v>
      </c>
      <c r="V17" s="58">
        <f>P17/P$2*P$5*V$5</f>
        <v>343.08412232016542</v>
      </c>
      <c r="W17" s="59">
        <f>SUM(T17+Q17,U17+R17,V17+S17)-MIN(T17+Q17,U17+R17,V17+S17)</f>
        <v>601.91329698427296</v>
      </c>
      <c r="X17" s="185">
        <v>6293</v>
      </c>
      <c r="Y17" s="185">
        <v>5732</v>
      </c>
      <c r="Z17" s="177">
        <v>2376</v>
      </c>
      <c r="AA17" s="175"/>
      <c r="AB17" s="175"/>
      <c r="AC17" s="8"/>
      <c r="AD17" s="58">
        <f>X17/X$2*X$5*AD$5</f>
        <v>244.44977607165706</v>
      </c>
      <c r="AE17" s="58">
        <f>Y17/Y$2*Y$5*AE$5</f>
        <v>280.70519098922625</v>
      </c>
      <c r="AF17" s="58">
        <f>Z17/Z$2*Z$5*AF$5</f>
        <v>307.55683453237407</v>
      </c>
      <c r="AG17" s="59">
        <f>SUM(AD17+AA17,AE17+AB17,AF17+AC17)-MIN(AD17+AA17,AE17+AB17,AF17+AC17)</f>
        <v>588.26202552160032</v>
      </c>
      <c r="AH17" s="185">
        <v>5732</v>
      </c>
      <c r="AI17" s="177">
        <v>2376</v>
      </c>
      <c r="AJ17" s="178">
        <v>4984</v>
      </c>
      <c r="AK17" s="175"/>
      <c r="AL17" s="175"/>
      <c r="AM17" s="9"/>
      <c r="AN17" s="58">
        <f>AH17/AH$2*AH$5*AN$5</f>
        <v>265.11045815649146</v>
      </c>
      <c r="AO17" s="58">
        <f>AI17/AI$2*AI$5*AO$5</f>
        <v>264.56978417266185</v>
      </c>
      <c r="AP17" s="58">
        <f>AJ17/AJ$2*AJ$5*AP$5</f>
        <v>422.11271943332304</v>
      </c>
      <c r="AQ17" s="59">
        <f>SUM(AN17+AK17,AO17+AL17,AP17+AM17)-MIN(AN17+AK17,AO17+AL17,AP17+AM17)</f>
        <v>687.22317758981444</v>
      </c>
      <c r="AR17" s="177">
        <v>2376</v>
      </c>
      <c r="AS17" s="178">
        <v>4984</v>
      </c>
      <c r="AT17" s="71">
        <v>3323</v>
      </c>
      <c r="AU17" s="175"/>
      <c r="AV17" s="179"/>
      <c r="AW17" s="54"/>
      <c r="AX17" s="58">
        <f>AR17/AR$2*AR$5*AX$5</f>
        <v>248.74244604316544</v>
      </c>
      <c r="AY17" s="58">
        <f>AS17/AS$2*AS$5*AY$5</f>
        <v>345.36495226362797</v>
      </c>
      <c r="AZ17" s="58">
        <f>AT17/AT$2*AT$5*AZ$5</f>
        <v>358.78364093959726</v>
      </c>
      <c r="BA17" s="59">
        <f>SUM(AX17+AU17,AY17+AV17,AZ17+AW17)-MIN(AX17+AU17,AY17+AV17,AZ17+AW17)</f>
        <v>704.14859320322512</v>
      </c>
      <c r="BB17" s="178">
        <v>4984</v>
      </c>
      <c r="BC17" s="87">
        <v>3323</v>
      </c>
      <c r="BD17" s="183">
        <v>5146</v>
      </c>
      <c r="BE17" s="179"/>
      <c r="BF17" s="175"/>
      <c r="BG17" s="54"/>
      <c r="BH17" s="58">
        <f>BB17/BB$2*BB$5*BH$5</f>
        <v>339.83635488528796</v>
      </c>
      <c r="BI17" s="58">
        <f>BC17/BC$2*BC$5*BI$5</f>
        <v>324.03561147557036</v>
      </c>
      <c r="BJ17" s="58">
        <f>BD17/BD$2*BD$5*BJ$5</f>
        <v>383.82153512340659</v>
      </c>
      <c r="BK17" s="59">
        <f>SUM(BH17+BE17,BI17+BF17,BJ17+BG17)-MIN(BH17+BE17,BI17+BF17,BJ17+BG17)</f>
        <v>723.65789000869461</v>
      </c>
      <c r="BL17" s="310">
        <v>3323</v>
      </c>
      <c r="BM17" s="75">
        <v>5146</v>
      </c>
      <c r="BN17" s="188"/>
      <c r="BO17" s="75"/>
      <c r="BQ17" s="75"/>
      <c r="BR17" s="58">
        <f>BL17/BL$2*BL$5*BR$5</f>
        <v>305.05571657038416</v>
      </c>
      <c r="BS17" s="58">
        <f>BM17/BM$2*BM$5*BS$5</f>
        <v>314.03580146460541</v>
      </c>
      <c r="BT17" s="58">
        <f>BN17/BN$2*BN$5*BT$5</f>
        <v>0</v>
      </c>
      <c r="BU17" s="59">
        <f>SUM(BR17+BO17,BS17+BP17,BT17+BQ17)-MIN(BR17+BO17,BS17+BP17,BT17+BQ17)</f>
        <v>619.09151803498958</v>
      </c>
      <c r="BV17" s="75">
        <v>5146</v>
      </c>
      <c r="BW17" s="188"/>
      <c r="BX17">
        <v>3669</v>
      </c>
      <c r="BY17" s="75"/>
      <c r="CA17" s="75"/>
      <c r="CB17" s="58">
        <f>BV17/BV$2*BV$5*CB$5</f>
        <v>296.58936804990509</v>
      </c>
      <c r="CC17" s="58">
        <f>BW17/BW$2*BW$5*CC$5</f>
        <v>0</v>
      </c>
      <c r="CD17" s="58">
        <f>BX17/BX$2*BX$5*CD$5</f>
        <v>352.37420882450283</v>
      </c>
      <c r="CE17" s="59">
        <f>SUM(CB17+BY17,CC17+BZ17,CD17+CA17)-MIN(CB17+BY17,CC17+BZ17,CD17+CA17)</f>
        <v>648.96357687440786</v>
      </c>
      <c r="CF17" s="75"/>
      <c r="CG17" s="188">
        <v>3669</v>
      </c>
      <c r="CH17">
        <v>1987</v>
      </c>
      <c r="CI17" s="75"/>
      <c r="CK17" s="75"/>
      <c r="CL17" s="58">
        <f>CF17/CF$2*CF$5*CL$5</f>
        <v>0</v>
      </c>
      <c r="CM17" s="58">
        <f>CG17/CG$2*CG$5*CM$5</f>
        <v>290.61857830282349</v>
      </c>
      <c r="CN17" s="58">
        <f>CH17/CH$2*CH$5*CN$5</f>
        <v>289.51320721357848</v>
      </c>
      <c r="CO17" s="59">
        <f>SUM(CL17+CI17,CM17+CJ17,CN17+CK17)-MIN(CL17+CI17,CM17+CJ17,CN17+CK17)</f>
        <v>580.13178551640203</v>
      </c>
      <c r="CP17" s="188">
        <v>3669</v>
      </c>
      <c r="CQ17">
        <v>1987</v>
      </c>
      <c r="CR17">
        <v>5181</v>
      </c>
      <c r="CS17" s="75"/>
      <c r="CU17" s="75"/>
      <c r="CV17" s="58">
        <f>CP17/CP$2*CP$5*CV$5</f>
        <v>274.27122488988465</v>
      </c>
      <c r="CW17" s="58">
        <f>CQ17/CQ$2*CQ$5*CW$5</f>
        <v>252.34478429985856</v>
      </c>
      <c r="CX17" s="58">
        <f>CR17/$CR$2*CR$5*CX$5</f>
        <v>483.88106653620355</v>
      </c>
      <c r="CY17" s="59">
        <f>SUM(CV17+CS17,CW17+CT17,CX17+CU17)-MIN(CV17+CS17,CW17+CT17,CX17+CU17)</f>
        <v>758.15229142608814</v>
      </c>
      <c r="DA17" s="135" t="s">
        <v>51</v>
      </c>
      <c r="DB17" s="135" t="s">
        <v>159</v>
      </c>
      <c r="DC17" s="104">
        <v>2019</v>
      </c>
      <c r="DD17" s="112">
        <v>472.58380872483201</v>
      </c>
      <c r="DE17" s="112">
        <v>431.91407453033599</v>
      </c>
      <c r="DF17" s="112">
        <v>431.91407453033599</v>
      </c>
      <c r="DG17" s="105">
        <f t="shared" si="0"/>
        <v>448.95461828859038</v>
      </c>
      <c r="DH17" s="133"/>
    </row>
    <row r="18" spans="1:112" customFormat="1" ht="12.9" customHeight="1" x14ac:dyDescent="0.25">
      <c r="A18" s="51">
        <v>11</v>
      </c>
      <c r="B18" s="173" t="s">
        <v>158</v>
      </c>
      <c r="C18" s="307" t="s">
        <v>75</v>
      </c>
      <c r="D18" s="174">
        <v>6363</v>
      </c>
      <c r="E18" s="51"/>
      <c r="F18" s="185">
        <v>8578</v>
      </c>
      <c r="G18" s="175"/>
      <c r="H18" s="175"/>
      <c r="I18" s="175"/>
      <c r="J18" s="58">
        <f>D18/D$2*D$5*J$5</f>
        <v>373.72512437810946</v>
      </c>
      <c r="K18" s="58">
        <f>E18/E$2*E$5*K$5</f>
        <v>0</v>
      </c>
      <c r="L18" s="58">
        <f>F18/F$2*F$5*L$5</f>
        <v>431.21286902476919</v>
      </c>
      <c r="M18" s="59">
        <f>SUM(J18+G18,K18+H18,L18+I18)-MIN(J18+G18,K18+H18,L18+I18)</f>
        <v>804.93799340287865</v>
      </c>
      <c r="N18" s="129"/>
      <c r="O18" s="185">
        <v>8578</v>
      </c>
      <c r="P18" s="185">
        <v>7793</v>
      </c>
      <c r="Q18" s="175"/>
      <c r="R18" s="175"/>
      <c r="S18" s="175"/>
      <c r="T18" s="58">
        <f>N18/N$2*N$5*T$5</f>
        <v>0</v>
      </c>
      <c r="U18" s="58">
        <f>O18/O$2*O$5*U$5</f>
        <v>352.8105292020839</v>
      </c>
      <c r="V18" s="58">
        <f>P18/P$2*P$5*V$5</f>
        <v>466.44357383828492</v>
      </c>
      <c r="W18" s="59">
        <f>SUM(T18+Q18,U18+R18,V18+S18)-MIN(T18+Q18,U18+R18,V18+S18)</f>
        <v>819.25410304036882</v>
      </c>
      <c r="X18" s="185">
        <v>8578</v>
      </c>
      <c r="Y18" s="185">
        <v>7793</v>
      </c>
      <c r="Z18" s="189">
        <v>2821</v>
      </c>
      <c r="AA18" s="175"/>
      <c r="AB18" s="175"/>
      <c r="AC18" s="8"/>
      <c r="AD18" s="58">
        <f>X18/X$2*X$5*AD$5</f>
        <v>333.20994424641253</v>
      </c>
      <c r="AE18" s="58">
        <f>Y18/Y$2*Y$5*AE$5</f>
        <v>381.63565132223312</v>
      </c>
      <c r="AF18" s="58">
        <f>Z18/Z$2*Z$5*AF$5</f>
        <v>365.15901945110579</v>
      </c>
      <c r="AG18" s="59">
        <f>SUM(AD18+AA18,AE18+AB18,AF18+AC18)-MIN(AD18+AA18,AE18+AB18,AF18+AC18)</f>
        <v>746.79467077333879</v>
      </c>
      <c r="AH18" s="185">
        <v>7793</v>
      </c>
      <c r="AI18" s="189">
        <v>2821</v>
      </c>
      <c r="AJ18" s="190">
        <v>5842</v>
      </c>
      <c r="AK18" s="175"/>
      <c r="AL18" s="175"/>
      <c r="AM18" s="9"/>
      <c r="AN18" s="58">
        <f>AH18/AH$2*AH$5*AN$5</f>
        <v>360.43367069322017</v>
      </c>
      <c r="AO18" s="58">
        <f>AI18/AI$2*AI$5*AO$5</f>
        <v>314.12094324540368</v>
      </c>
      <c r="AP18" s="58">
        <f>AJ18/AJ$2*AJ$5*AP$5</f>
        <v>494.77979673544809</v>
      </c>
      <c r="AQ18" s="59">
        <f>SUM(AN18+AK18,AO18+AL18,AP18+AM18)-MIN(AN18+AK18,AO18+AL18,AP18+AM18)</f>
        <v>855.21346742866831</v>
      </c>
      <c r="AR18" s="189">
        <v>2821</v>
      </c>
      <c r="AS18" s="190">
        <v>5842</v>
      </c>
      <c r="AT18" s="96"/>
      <c r="AU18" s="175"/>
      <c r="AV18" s="179"/>
      <c r="AW18" s="54"/>
      <c r="AX18" s="58">
        <f>AR18/AR$2*AR$5*AX$5</f>
        <v>295.329309885425</v>
      </c>
      <c r="AY18" s="58">
        <f>AS18/AS$2*AS$5*AY$5</f>
        <v>404.81983369263935</v>
      </c>
      <c r="AZ18" s="93">
        <f>$DG$18</f>
        <v>420.79141345129813</v>
      </c>
      <c r="BA18" s="59">
        <f>SUM(AX18+AU18,AY18+AV18,AZ18+AW18)-MIN(AX18+AU18,AY18+AV18,AZ18+AW18)</f>
        <v>825.61124714393748</v>
      </c>
      <c r="BB18" s="190">
        <v>5842</v>
      </c>
      <c r="BC18" s="97"/>
      <c r="BD18" s="183">
        <v>6789</v>
      </c>
      <c r="BE18" s="175"/>
      <c r="BF18" s="209"/>
      <c r="BG18" s="54"/>
      <c r="BH18" s="58">
        <f>BB18/BB$2*BB$5*BH$5</f>
        <v>398.33948339483391</v>
      </c>
      <c r="BI18" s="93">
        <f>$DG$24</f>
        <v>380.03795993674163</v>
      </c>
      <c r="BJ18" s="58">
        <f>BD18/BD$2*BD$5*BJ$5</f>
        <v>506.36696501220501</v>
      </c>
      <c r="BK18" s="59">
        <f>SUM(BH18+BE18,BI18+BF18,BJ18+BG18)-MIN(BH18+BE18,BI18+BF18,BJ18+BG18)</f>
        <v>904.70644840703881</v>
      </c>
      <c r="BL18" s="77"/>
      <c r="BM18" s="75">
        <v>6789</v>
      </c>
      <c r="BN18" s="188"/>
      <c r="BO18" s="75"/>
      <c r="BQ18" s="75"/>
      <c r="BR18" s="93">
        <f>$DG$28</f>
        <v>357.77781233526565</v>
      </c>
      <c r="BS18" s="58">
        <f>BM18/BM$2*BM$5*BS$5</f>
        <v>414.30024410089504</v>
      </c>
      <c r="BT18" s="93">
        <f>$DG$31</f>
        <v>385.61334190476191</v>
      </c>
      <c r="BU18" s="59">
        <f>SUM(BR18+BO18,BS18+BP18,BT18+BQ18)-MIN(BR18+BO18,BS18+BP18,BT18+BQ18)</f>
        <v>799.91358600565695</v>
      </c>
      <c r="BV18" s="75">
        <v>6789</v>
      </c>
      <c r="BW18" s="188"/>
      <c r="BY18" s="75"/>
      <c r="CA18" s="75"/>
      <c r="CB18" s="58">
        <f>BV18/BV$2*BV$5*CB$5</f>
        <v>391.28356387306752</v>
      </c>
      <c r="CC18" s="93">
        <f>$DG$34</f>
        <v>345.86455784873942</v>
      </c>
      <c r="CD18" s="58">
        <f>BX18/BX$2*BX$5*CD$5</f>
        <v>0</v>
      </c>
      <c r="CE18" s="59">
        <f>SUM(CB18+BY18,CC18+BZ18,CD18+CA18)-MIN(CB18+BY18,CC18+BZ18,CD18+CA18)</f>
        <v>737.148121721807</v>
      </c>
      <c r="CF18" s="75"/>
      <c r="CG18" s="188"/>
      <c r="CH18" s="305">
        <v>2618</v>
      </c>
      <c r="CI18" s="75"/>
      <c r="CK18" s="75"/>
      <c r="CL18" s="93">
        <f>$DG$41</f>
        <v>323.6115764705882</v>
      </c>
      <c r="CM18" s="58">
        <f>CG18/CG$2*CG$5*CM$5</f>
        <v>0</v>
      </c>
      <c r="CN18" s="58">
        <f>CH18/CH$2*CH$5*CN$5</f>
        <v>381.45222772277225</v>
      </c>
      <c r="CO18" s="59">
        <f>SUM(CL18+CI18,CM18+CJ18,CN18+CK18)-MIN(CL18+CI18,CM18+CJ18,CN18+CK18)</f>
        <v>705.06380419336051</v>
      </c>
      <c r="CP18" s="188"/>
      <c r="CQ18" s="305">
        <v>2618</v>
      </c>
      <c r="CR18">
        <v>4523</v>
      </c>
      <c r="CS18" s="75"/>
      <c r="CU18" s="75"/>
      <c r="CV18" s="58">
        <f>CP18/CP$2*CP$5*CV$5</f>
        <v>0</v>
      </c>
      <c r="CW18" s="58">
        <f>CQ18/CQ$2*CQ$5*CW$5</f>
        <v>332.48044554455447</v>
      </c>
      <c r="CX18" s="58">
        <f>CR18/$CR$2*CR$5*CX$5</f>
        <v>422.42695694716241</v>
      </c>
      <c r="CY18" s="59">
        <f>SUM(CV18+CS18,CW18+CT18,CX18+CU18)-MIN(CV18+CS18,CW18+CT18,CX18+CU18)</f>
        <v>754.90740249171688</v>
      </c>
      <c r="DA18" s="135" t="s">
        <v>74</v>
      </c>
      <c r="DB18" s="135" t="s">
        <v>159</v>
      </c>
      <c r="DC18" s="104">
        <v>2019</v>
      </c>
      <c r="DD18" s="112">
        <v>472.58380872483201</v>
      </c>
      <c r="DE18" s="112">
        <v>404.81983369263901</v>
      </c>
      <c r="DF18" s="112">
        <v>431.91407453033599</v>
      </c>
      <c r="DG18" s="105">
        <f t="shared" si="0"/>
        <v>420.79141345129813</v>
      </c>
      <c r="DH18" s="106"/>
    </row>
    <row r="19" spans="1:112" customFormat="1" ht="12.9" customHeight="1" thickBot="1" x14ac:dyDescent="0.3">
      <c r="A19" s="51">
        <v>12</v>
      </c>
      <c r="B19" s="304" t="s">
        <v>84</v>
      </c>
      <c r="C19" s="304" t="s">
        <v>33</v>
      </c>
      <c r="D19" s="185">
        <v>3696</v>
      </c>
      <c r="E19" s="185">
        <v>3979</v>
      </c>
      <c r="F19" s="51"/>
      <c r="G19" s="58"/>
      <c r="H19" s="58"/>
      <c r="I19" s="58"/>
      <c r="J19" s="58">
        <f>D19/D$2*D$5*J$5</f>
        <v>217.08126036484245</v>
      </c>
      <c r="K19" s="58">
        <f>E19/E$2*E$5*K$5</f>
        <v>242.39204007039393</v>
      </c>
      <c r="L19" s="93">
        <f>$DG$13</f>
        <v>280.88742617615799</v>
      </c>
      <c r="M19" s="59">
        <f>SUM(J19+G19,K19+H19,L19+I19)-MIN(J19+G19,K19+H19,L19+I19)</f>
        <v>523.27946624655192</v>
      </c>
      <c r="N19" s="192">
        <v>3979</v>
      </c>
      <c r="O19" s="51"/>
      <c r="P19" s="51">
        <v>1626</v>
      </c>
      <c r="Q19" s="58"/>
      <c r="R19" s="58"/>
      <c r="S19" s="58"/>
      <c r="T19" s="58">
        <f>N19/N$2*N$5*T$5</f>
        <v>228.92581562203873</v>
      </c>
      <c r="U19" s="93">
        <f>$DG$13*$U$5/$V$5</f>
        <v>229.81698505322018</v>
      </c>
      <c r="V19" s="58">
        <f>P19/P$2*P$5*V$5</f>
        <v>97.322886059418863</v>
      </c>
      <c r="W19" s="59">
        <f>SUM(T19+Q19,U19+R19,V19+S19)-MIN(T19+Q19,U19+R19,V19+S19)</f>
        <v>458.74280067525882</v>
      </c>
      <c r="X19" s="51"/>
      <c r="Y19" s="51">
        <v>1626</v>
      </c>
      <c r="Z19" s="177">
        <v>2113</v>
      </c>
      <c r="AA19" s="58"/>
      <c r="AB19" s="58"/>
      <c r="AC19" s="8"/>
      <c r="AD19" s="93">
        <f>$DG$13*$J$5/$L$5</f>
        <v>217.04937477248572</v>
      </c>
      <c r="AE19" s="58">
        <f>Y19/Y$2*Y$5*AE$5</f>
        <v>79.627815866797249</v>
      </c>
      <c r="AF19" s="58">
        <f>Z19/Z$2*Z$5*AF$5</f>
        <v>273.51329602984276</v>
      </c>
      <c r="AG19" s="59">
        <f>SUM(AD19+AA19,AE19+AB19,AF19+AC19)-MIN(AD19+AA19,AE19+AB19,AF19+AC19)</f>
        <v>490.5626708023284</v>
      </c>
      <c r="AH19" s="51">
        <v>1626</v>
      </c>
      <c r="AI19" s="177">
        <v>2113</v>
      </c>
      <c r="AJ19" s="178"/>
      <c r="AK19" s="58"/>
      <c r="AL19" s="58"/>
      <c r="AM19" s="9"/>
      <c r="AN19" s="58">
        <f>AH19/AH$2*AH$5*AN$5</f>
        <v>75.204048318641853</v>
      </c>
      <c r="AO19" s="58">
        <f>AI19/AI$2*AI$5*AO$5</f>
        <v>235.28449240607512</v>
      </c>
      <c r="AP19" s="58">
        <f>AJ19/AJ$2*AJ$5*AP$5</f>
        <v>0</v>
      </c>
      <c r="AQ19" s="59">
        <f>SUM(AN19+AK19,AO19+AL19,AP19+AM19)-MIN(AN19+AK19,AO19+AL19,AP19+AM19)</f>
        <v>310.48854072471698</v>
      </c>
      <c r="AR19" s="177">
        <v>2113</v>
      </c>
      <c r="AS19" s="178"/>
      <c r="AT19" s="96"/>
      <c r="AU19" s="58"/>
      <c r="AV19" s="73"/>
      <c r="AW19" s="54"/>
      <c r="AX19" s="58">
        <f>AR19/AR$2*AR$5*AX$5</f>
        <v>221.20908606448171</v>
      </c>
      <c r="AY19" s="58">
        <f>AS19/AS$2*AS$5*AY$5</f>
        <v>0</v>
      </c>
      <c r="AZ19" s="58">
        <f>AT19/AT$2*AT$5*AZ$5</f>
        <v>0</v>
      </c>
      <c r="BA19" s="59">
        <f>SUM(AX19+AU19,AY19+AV19,AZ19+AW19)-MIN(AX19+AU19,AY19+AV19,AZ19+AW19)</f>
        <v>221.20908606448171</v>
      </c>
      <c r="BB19" s="177"/>
      <c r="BC19" s="97"/>
      <c r="BD19" s="183">
        <v>6293</v>
      </c>
      <c r="BE19" s="58"/>
      <c r="BF19" s="73"/>
      <c r="BG19" s="54"/>
      <c r="BH19" s="58">
        <f>BB19/BB$2*BB$5*BH$5</f>
        <v>0</v>
      </c>
      <c r="BI19" s="58">
        <f>BC19/BC$2*BC$5*BI$5</f>
        <v>0</v>
      </c>
      <c r="BJ19" s="58">
        <f>BD19/BD$2*BD$5*BJ$5</f>
        <v>469.37211825332247</v>
      </c>
      <c r="BK19" s="59">
        <f>SUM(BH19+BE19,BI19+BF19,BJ19+BG19)-MIN(BH19+BE19,BI19+BF19,BJ19+BG19)</f>
        <v>469.37211825332247</v>
      </c>
      <c r="BL19" s="97"/>
      <c r="BM19" s="75">
        <v>6293</v>
      </c>
      <c r="BN19" s="181">
        <v>1580</v>
      </c>
      <c r="BO19" s="75"/>
      <c r="BQ19" s="75"/>
      <c r="BR19" s="58">
        <f>BL19/BL$2*BL$5*BR$5</f>
        <v>0</v>
      </c>
      <c r="BS19" s="58">
        <f>BM19/BM$2*BM$5*BS$5</f>
        <v>384.03173311635476</v>
      </c>
      <c r="BT19" s="58">
        <f>BN19/BN$2*BN$5*BT$5</f>
        <v>319.39451103687696</v>
      </c>
      <c r="BU19" s="59">
        <f>SUM(BR19+BO19,BS19+BP19,BT19+BQ19)-MIN(BR19+BO19,BS19+BP19,BT19+BQ19)</f>
        <v>703.42624415323166</v>
      </c>
      <c r="BV19" s="75">
        <v>6293</v>
      </c>
      <c r="BW19" s="181">
        <v>1580</v>
      </c>
      <c r="BX19">
        <v>4280</v>
      </c>
      <c r="BY19" s="75"/>
      <c r="CA19" s="75"/>
      <c r="CB19" s="58">
        <f>BV19/BV$2*BV$5*CB$5</f>
        <v>362.6966368321128</v>
      </c>
      <c r="CC19" s="58">
        <f>BW19/BW$2*BW$5*CC$5</f>
        <v>286.47396345057967</v>
      </c>
      <c r="CD19" s="58">
        <f>BX19/BX$2*BX$5*CD$5</f>
        <v>411.0552231585915</v>
      </c>
      <c r="CE19" s="59">
        <f>SUM(CB19+BY19,CC19+BZ19,CD19+CA19)-MIN(CB19+BY19,CC19+BZ19,CD19+CA19)</f>
        <v>773.75185999070413</v>
      </c>
      <c r="CF19" s="75">
        <v>1580</v>
      </c>
      <c r="CG19" s="181">
        <v>4280</v>
      </c>
      <c r="CH19">
        <v>1636</v>
      </c>
      <c r="CI19" s="75"/>
      <c r="CK19" s="75"/>
      <c r="CL19" s="58">
        <f>CF19/CF$2*CF$5*CL$5</f>
        <v>268.04218248509858</v>
      </c>
      <c r="CM19" s="58">
        <f>CG19/CG$2*CG$5*CM$5</f>
        <v>339.01540341675792</v>
      </c>
      <c r="CN19" s="58">
        <f>CH19/CH$2*CH$5*CN$5</f>
        <v>238.37121640735504</v>
      </c>
      <c r="CO19" s="59">
        <f>SUM(CL19+CI19,CM19+CJ19,CN19+CK19)-MIN(CL19+CI19,CM19+CJ19,CN19+CK19)</f>
        <v>607.05758590185656</v>
      </c>
      <c r="CP19" s="181">
        <v>4280</v>
      </c>
      <c r="CQ19">
        <v>1636</v>
      </c>
      <c r="CR19">
        <v>4495</v>
      </c>
      <c r="CS19" s="75"/>
      <c r="CU19" s="75"/>
      <c r="CV19" s="58">
        <f>CP19/CP$2*CP$5*CV$5</f>
        <v>319.94571886854902</v>
      </c>
      <c r="CW19" s="58">
        <f>CQ19/CQ$2*CQ$5*CW$5</f>
        <v>207.76852899575672</v>
      </c>
      <c r="CX19" s="58">
        <f>CR19/$CR$2*CR$5*CX$5</f>
        <v>419.81188845401175</v>
      </c>
      <c r="CY19" s="59">
        <f>SUM(CV19+CS19,CW19+CT19,CX19+CU19)-MIN(CV19+CS19,CW19+CT19,CX19+CU19)</f>
        <v>739.75760732256083</v>
      </c>
      <c r="DA19" s="135" t="s">
        <v>155</v>
      </c>
      <c r="DB19" s="134" t="s">
        <v>159</v>
      </c>
      <c r="DC19" s="104">
        <v>2019</v>
      </c>
      <c r="DD19" s="112">
        <v>472.58380872483201</v>
      </c>
      <c r="DE19" s="109">
        <v>390.47582383738802</v>
      </c>
      <c r="DF19" s="112">
        <v>431.91407453033599</v>
      </c>
      <c r="DG19" s="105">
        <f t="shared" si="0"/>
        <v>405.88148147861432</v>
      </c>
      <c r="DH19" s="106"/>
    </row>
    <row r="20" spans="1:112" customFormat="1" ht="12.9" customHeight="1" thickBot="1" x14ac:dyDescent="0.3">
      <c r="A20" s="51">
        <v>13</v>
      </c>
      <c r="B20" s="173" t="s">
        <v>138</v>
      </c>
      <c r="C20" s="307" t="s">
        <v>31</v>
      </c>
      <c r="D20" s="131"/>
      <c r="E20" s="185">
        <v>4628</v>
      </c>
      <c r="F20" s="185">
        <v>7077</v>
      </c>
      <c r="G20" s="175"/>
      <c r="H20" s="175"/>
      <c r="I20" s="175"/>
      <c r="J20" s="58">
        <f>D20/D$2*D$5*J$5</f>
        <v>0</v>
      </c>
      <c r="K20" s="58">
        <f>E20/E$2*E$5*K$5</f>
        <v>281.92771084337352</v>
      </c>
      <c r="L20" s="58">
        <f>F20/F$2*F$5*L$5</f>
        <v>355.7581573896353</v>
      </c>
      <c r="M20" s="59">
        <f>SUM(J20+G20,K20+H20,L20+I20)-MIN(J20+G20,K20+H20,L20+I20)</f>
        <v>637.68586823300882</v>
      </c>
      <c r="N20" s="192">
        <v>4628</v>
      </c>
      <c r="O20" s="185">
        <v>7077</v>
      </c>
      <c r="P20" s="185">
        <v>6483</v>
      </c>
      <c r="Q20" s="175"/>
      <c r="R20" s="175"/>
      <c r="S20" s="175"/>
      <c r="T20" s="58">
        <f>N20/N$2*N$5*T$5</f>
        <v>266.26506024096386</v>
      </c>
      <c r="U20" s="58">
        <f>O20/O$2*O$5*U$5</f>
        <v>291.07485604606524</v>
      </c>
      <c r="V20" s="58">
        <f>P20/P$2*P$5*V$5</f>
        <v>388.03460659484165</v>
      </c>
      <c r="W20" s="59">
        <f>SUM(T20+Q20,U20+R20,V20+S20)-MIN(T20+Q20,U20+R20,V20+S20)</f>
        <v>679.10946264090694</v>
      </c>
      <c r="X20" s="185">
        <v>7077</v>
      </c>
      <c r="Y20" s="185">
        <v>6483</v>
      </c>
      <c r="Z20" s="189">
        <v>2918</v>
      </c>
      <c r="AA20" s="175"/>
      <c r="AB20" s="175"/>
      <c r="AC20" s="8"/>
      <c r="AD20" s="58">
        <f>X20/X$2*X$5*AD$5</f>
        <v>274.90403071017272</v>
      </c>
      <c r="AE20" s="58">
        <f>Y20/Y$2*Y$5*AE$5</f>
        <v>317.4828599412341</v>
      </c>
      <c r="AF20" s="58">
        <f>Z20/Z$2*Z$5*AF$5</f>
        <v>377.71500133226755</v>
      </c>
      <c r="AG20" s="59">
        <f>SUM(AD20+AA20,AE20+AB20,AF20+AC20)-MIN(AD20+AA20,AE20+AB20,AF20+AC20)</f>
        <v>695.19786127350164</v>
      </c>
      <c r="AH20" s="185">
        <v>6483</v>
      </c>
      <c r="AI20" s="189">
        <v>2918</v>
      </c>
      <c r="AJ20" s="190">
        <v>4453</v>
      </c>
      <c r="AK20" s="175"/>
      <c r="AL20" s="175"/>
      <c r="AM20" s="9"/>
      <c r="AN20" s="58">
        <f>AH20/AH$2*AH$5*AN$5</f>
        <v>299.84492327783221</v>
      </c>
      <c r="AO20" s="58">
        <f>AI20/AI$2*AI$5*AO$5</f>
        <v>324.92198241406874</v>
      </c>
      <c r="AP20" s="58">
        <f>AJ20/AJ$2*AJ$5*AP$5</f>
        <v>377.14043732676316</v>
      </c>
      <c r="AQ20" s="59">
        <f>SUM(AN20+AK20,AO20+AL20,AP20+AM20)-MIN(AN20+AK20,AO20+AL20,AP20+AM20)</f>
        <v>702.06241974083196</v>
      </c>
      <c r="AR20" s="189">
        <v>2918</v>
      </c>
      <c r="AS20" s="190">
        <v>4453</v>
      </c>
      <c r="AT20" s="96"/>
      <c r="AU20" s="175"/>
      <c r="AV20" s="179"/>
      <c r="AW20" s="54"/>
      <c r="AX20" s="58">
        <f>AR20/AR$2*AR$5*AX$5</f>
        <v>305.48419930722088</v>
      </c>
      <c r="AY20" s="58">
        <f>AS20/AS$2*AS$5*AY$5</f>
        <v>308.56944872189717</v>
      </c>
      <c r="AZ20" s="58">
        <f>AT20/AT$2*AT$5*AZ$5</f>
        <v>0</v>
      </c>
      <c r="BA20" s="59">
        <f>SUM(AX20+AU20,AY20+AV20,AZ20+AW20)-MIN(AX20+AU20,AY20+AV20,AZ20+AW20)</f>
        <v>614.05364802911799</v>
      </c>
      <c r="BB20" s="190">
        <v>4453</v>
      </c>
      <c r="BC20" s="97"/>
      <c r="BD20" s="183">
        <v>5999</v>
      </c>
      <c r="BE20" s="175"/>
      <c r="BF20" s="179"/>
      <c r="BG20" s="54"/>
      <c r="BH20" s="58">
        <f>BB20/BB$2*BB$5*BH$5</f>
        <v>303.62987325525432</v>
      </c>
      <c r="BI20" s="58">
        <f>BC20/BC$2*BC$5*BI$5</f>
        <v>0</v>
      </c>
      <c r="BJ20" s="58">
        <f>BD20/BD$2*BD$5*BJ$5</f>
        <v>447.44372118253324</v>
      </c>
      <c r="BK20" s="59">
        <f>SUM(BH20+BE20,BI20+BF20,BJ20+BG20)-MIN(BH20+BE20,BI20+BF20,BJ20+BG20)</f>
        <v>751.07359443778751</v>
      </c>
      <c r="BL20" s="97"/>
      <c r="BM20" s="75">
        <v>5999</v>
      </c>
      <c r="BN20" s="181">
        <v>1247</v>
      </c>
      <c r="BO20" s="75"/>
      <c r="BQ20" s="75"/>
      <c r="BR20" s="58">
        <f>BL20/BL$2*BL$5*BR$5</f>
        <v>0</v>
      </c>
      <c r="BS20" s="58">
        <f>BM20/BM$2*BM$5*BS$5</f>
        <v>366.09031733116353</v>
      </c>
      <c r="BT20" s="58">
        <f>BN20/BN$2*BN$5*BT$5</f>
        <v>252.07908560948451</v>
      </c>
      <c r="BU20" s="59">
        <f>SUM(BR20+BO20,BS20+BP20,BT20+BQ20)-MIN(BR20+BO20,BS20+BP20,BT20+BQ20)</f>
        <v>618.16940294064807</v>
      </c>
      <c r="BV20" s="75">
        <v>5999</v>
      </c>
      <c r="BW20" s="181">
        <v>1247</v>
      </c>
      <c r="BX20">
        <v>4920</v>
      </c>
      <c r="BY20" s="75"/>
      <c r="CA20" s="75"/>
      <c r="CB20" s="58">
        <f>BV20/BV$2*BV$5*CB$5</f>
        <v>345.75196636832112</v>
      </c>
      <c r="CC20" s="58">
        <f>BW20/BW$2*BW$5*CC$5</f>
        <v>226.09685596384355</v>
      </c>
      <c r="CD20" s="58">
        <f>BX20/BX$2*BX$5*CD$5</f>
        <v>472.52142475239958</v>
      </c>
      <c r="CE20" s="59">
        <f>SUM(CB20+BY20,CC20+BZ20,CD20+CA20)-MIN(CB20+BY20,CC20+BZ20,CD20+CA20)</f>
        <v>818.27339112072059</v>
      </c>
      <c r="CF20" s="75">
        <v>1247</v>
      </c>
      <c r="CG20" s="181">
        <v>4920</v>
      </c>
      <c r="CH20">
        <v>2070</v>
      </c>
      <c r="CI20" s="75"/>
      <c r="CK20" s="75"/>
      <c r="CL20" s="58">
        <f>CF20/CF$2*CF$5*CL$5</f>
        <v>211.54974782209993</v>
      </c>
      <c r="CM20" s="58">
        <f>CG20/CG$2*CG$5*CM$5</f>
        <v>389.70929551645997</v>
      </c>
      <c r="CN20" s="58">
        <f>CH20/CH$2*CH$5*CN$5</f>
        <v>301.60661244695893</v>
      </c>
      <c r="CO20" s="59">
        <f>SUM(CL20+CI20,CM20+CJ20,CN20+CK20)-MIN(CL20+CI20,CM20+CJ20,CN20+CK20)</f>
        <v>691.31590796341891</v>
      </c>
      <c r="CP20" s="181">
        <v>4920</v>
      </c>
      <c r="CQ20">
        <v>2070</v>
      </c>
      <c r="CR20">
        <v>3915</v>
      </c>
      <c r="CS20" s="75"/>
      <c r="CU20" s="75"/>
      <c r="CV20" s="58">
        <f>CP20/CP$2*CP$5*CV$5</f>
        <v>367.78806935356567</v>
      </c>
      <c r="CW20" s="58">
        <f>CQ20/CQ$2*CQ$5*CW$5</f>
        <v>262.88560820367752</v>
      </c>
      <c r="CX20" s="58">
        <f>CR20/$CR$2*CR$5*CX$5</f>
        <v>365.64261252446187</v>
      </c>
      <c r="CY20" s="59">
        <f>SUM(CV20+CS20,CW20+CT20,CX20+CU20)-MIN(CV20+CS20,CW20+CT20,CX20+CU20)</f>
        <v>733.4306818780276</v>
      </c>
      <c r="DA20" s="135" t="s">
        <v>32</v>
      </c>
      <c r="DB20" s="135" t="s">
        <v>159</v>
      </c>
      <c r="DC20" s="104">
        <v>2019</v>
      </c>
      <c r="DD20" s="112">
        <v>472.58380872483201</v>
      </c>
      <c r="DE20" s="112">
        <v>416.80782260548199</v>
      </c>
      <c r="DF20" s="112">
        <v>431.91407453033599</v>
      </c>
      <c r="DG20" s="105">
        <f t="shared" si="0"/>
        <v>433.25237109030473</v>
      </c>
      <c r="DH20" s="133"/>
    </row>
    <row r="21" spans="1:112" customFormat="1" ht="12.9" customHeight="1" thickBot="1" x14ac:dyDescent="0.3">
      <c r="A21" s="51">
        <v>14</v>
      </c>
      <c r="B21" s="173" t="s">
        <v>140</v>
      </c>
      <c r="C21" s="307" t="s">
        <v>33</v>
      </c>
      <c r="D21" s="174">
        <v>5554</v>
      </c>
      <c r="E21" s="185">
        <v>5272</v>
      </c>
      <c r="F21" s="185">
        <v>8629</v>
      </c>
      <c r="G21" s="175"/>
      <c r="H21" s="175"/>
      <c r="I21" s="175"/>
      <c r="J21" s="58">
        <f>D21/D$2*D$5*J$5</f>
        <v>326.20923161967937</v>
      </c>
      <c r="K21" s="58">
        <f>E21/E$2*E$5*K$5</f>
        <v>321.15879247326387</v>
      </c>
      <c r="L21" s="58">
        <f>F21/F$2*F$5*L$5</f>
        <v>433.77662005301164</v>
      </c>
      <c r="M21" s="59">
        <f>SUM(J21+G21,K21+H21,L21+I21)-MIN(J21+G21,K21+H21,L21+I21)</f>
        <v>759.98585167269084</v>
      </c>
      <c r="N21" s="192">
        <v>5272</v>
      </c>
      <c r="O21" s="185">
        <v>8629</v>
      </c>
      <c r="P21" s="185">
        <v>6844</v>
      </c>
      <c r="Q21" s="175"/>
      <c r="R21" s="175"/>
      <c r="S21" s="175"/>
      <c r="T21" s="58">
        <f>N21/N$2*N$5*T$5</f>
        <v>303.31663733586032</v>
      </c>
      <c r="U21" s="58">
        <f>O21/O$2*O$5*U$5</f>
        <v>354.90814367973678</v>
      </c>
      <c r="V21" s="58">
        <f>P21/P$2*P$5*V$5</f>
        <v>409.64196321688974</v>
      </c>
      <c r="W21" s="59">
        <f>SUM(T21+Q21,U21+R21,V21+S21)-MIN(T21+Q21,U21+R21,V21+S21)</f>
        <v>764.5501068966264</v>
      </c>
      <c r="X21" s="185">
        <v>8629</v>
      </c>
      <c r="Y21" s="185">
        <v>6844</v>
      </c>
      <c r="Z21" s="189">
        <v>2038</v>
      </c>
      <c r="AA21" s="175"/>
      <c r="AB21" s="175"/>
      <c r="AC21" s="8"/>
      <c r="AD21" s="58">
        <f>X21/X$2*X$5*AD$5</f>
        <v>335.19102458641811</v>
      </c>
      <c r="AE21" s="58">
        <f>Y21/Y$2*Y$5*AE$5</f>
        <v>335.16160626836432</v>
      </c>
      <c r="AF21" s="58">
        <f>Z21/Z$2*Z$5*AF$5</f>
        <v>263.80506261657342</v>
      </c>
      <c r="AG21" s="59">
        <f>SUM(AD21+AA21,AE21+AB21,AF21+AC21)-MIN(AD21+AA21,AE21+AB21,AF21+AC21)</f>
        <v>670.35263085478243</v>
      </c>
      <c r="AH21" s="185">
        <v>6844</v>
      </c>
      <c r="AI21" s="189">
        <v>2038</v>
      </c>
      <c r="AJ21" s="190">
        <v>4613</v>
      </c>
      <c r="AK21" s="175"/>
      <c r="AL21" s="175"/>
      <c r="AM21" s="9"/>
      <c r="AN21" s="58">
        <f>AH21/AH$2*AH$5*AN$5</f>
        <v>316.54151703123296</v>
      </c>
      <c r="AO21" s="58">
        <f>AI21/AI$2*AI$5*AO$5</f>
        <v>226.93317346123101</v>
      </c>
      <c r="AP21" s="58">
        <f>AJ21/AJ$2*AJ$5*AP$5</f>
        <v>390.69140745303355</v>
      </c>
      <c r="AQ21" s="59">
        <f>SUM(AN21+AK21,AO21+AL21,AP21+AM21)-MIN(AN21+AK21,AO21+AL21,AP21+AM21)</f>
        <v>707.2329244842665</v>
      </c>
      <c r="AR21" s="189">
        <v>2038</v>
      </c>
      <c r="AS21" s="190">
        <v>4613</v>
      </c>
      <c r="AT21" s="71">
        <v>2644</v>
      </c>
      <c r="AU21" s="175"/>
      <c r="AV21" s="179"/>
      <c r="AW21" s="54"/>
      <c r="AX21" s="58">
        <f>AR21/AR$2*AR$5*AX$5</f>
        <v>213.35736743938182</v>
      </c>
      <c r="AY21" s="58">
        <f>AS21/AS$2*AS$5*AY$5</f>
        <v>319.65660609793656</v>
      </c>
      <c r="AZ21" s="58">
        <f>AT21/AT$2*AT$5*AZ$5</f>
        <v>285.47214765100671</v>
      </c>
      <c r="BA21" s="59">
        <f>SUM(AX21+AU21,AY21+AV21,AZ21+AW21)-MIN(AX21+AU21,AY21+AV21,AZ21+AW21)</f>
        <v>605.12875374894327</v>
      </c>
      <c r="BB21" s="190">
        <v>4613</v>
      </c>
      <c r="BC21" s="87">
        <v>2644</v>
      </c>
      <c r="BD21" s="183">
        <v>5826</v>
      </c>
      <c r="BE21" s="175"/>
      <c r="BF21" s="179"/>
      <c r="BG21" s="54"/>
      <c r="BH21" s="58">
        <f>BB21/BB$2*BB$5*BH$5</f>
        <v>314.53954756938873</v>
      </c>
      <c r="BI21" s="58">
        <f>BC21/BC$2*BC$5*BI$5</f>
        <v>257.82430235973754</v>
      </c>
      <c r="BJ21" s="58">
        <f>BD21/BD$2*BD$5*BJ$5</f>
        <v>434.54027664768103</v>
      </c>
      <c r="BK21" s="59">
        <f>SUM(BH21+BE21,BI21+BF21,BJ21+BG21)-MIN(BH21+BE21,BI21+BF21,BJ21+BG21)</f>
        <v>749.0798242170697</v>
      </c>
      <c r="BL21" s="87">
        <v>2644</v>
      </c>
      <c r="BM21" s="75">
        <v>5826</v>
      </c>
      <c r="BN21" s="181">
        <v>942</v>
      </c>
      <c r="BO21" s="75"/>
      <c r="BQ21" s="75"/>
      <c r="BR21" s="58">
        <f>BL21/BL$2*BL$5*BR$5</f>
        <v>242.72263455073596</v>
      </c>
      <c r="BS21" s="58">
        <f>BM21/BM$2*BM$5*BS$5</f>
        <v>355.53295362082991</v>
      </c>
      <c r="BT21" s="58">
        <f>BN21/BN$2*BN$5*BT$5</f>
        <v>190.42381607388486</v>
      </c>
      <c r="BU21" s="59">
        <f>SUM(BR21+BO21,BS21+BP21,BT21+BQ21)-MIN(BR21+BO21,BS21+BP21,BT21+BQ21)</f>
        <v>598.25558817156593</v>
      </c>
      <c r="BV21" s="75">
        <v>5826</v>
      </c>
      <c r="BW21" s="181">
        <v>942</v>
      </c>
      <c r="BX21" s="101">
        <v>4718</v>
      </c>
      <c r="BY21" s="75"/>
      <c r="CA21" s="75"/>
      <c r="CB21" s="58">
        <f>BV21/BV$2*BV$5*CB$5</f>
        <v>335.78112286411715</v>
      </c>
      <c r="CC21" s="58">
        <f>BW21/BW$2*BW$5*CC$5</f>
        <v>170.79650225977599</v>
      </c>
      <c r="CD21" s="58">
        <f>BX21/BX$2*BX$5*CD$5</f>
        <v>453.12115487435392</v>
      </c>
      <c r="CE21" s="59">
        <f>SUM(CB21+BY21,CC21+BZ21,CD21+CA21)-MIN(CB21+BY21,CC21+BZ21,CD21+CA21)</f>
        <v>788.90227773847118</v>
      </c>
      <c r="CF21" s="75">
        <v>942</v>
      </c>
      <c r="CG21" s="181">
        <v>4718</v>
      </c>
      <c r="CH21" s="101">
        <v>2344</v>
      </c>
      <c r="CI21" s="75"/>
      <c r="CK21" s="75"/>
      <c r="CL21" s="58">
        <f>CF21/CF$2*CF$5*CL$5</f>
        <v>159.80742778541952</v>
      </c>
      <c r="CM21" s="58">
        <f>CG21/CG$2*CG$5*CM$5</f>
        <v>373.7090358224915</v>
      </c>
      <c r="CN21" s="58">
        <f>CH21/CH$2*CH$5*CN$5</f>
        <v>341.52942008486559</v>
      </c>
      <c r="CO21" s="59">
        <f>SUM(CL21+CI21,CM21+CJ21,CN21+CK21)-MIN(CL21+CI21,CM21+CJ21,CN21+CK21)</f>
        <v>715.23845590735709</v>
      </c>
      <c r="CP21" s="181">
        <v>4718</v>
      </c>
      <c r="CQ21" s="101">
        <v>2344</v>
      </c>
      <c r="CR21">
        <v>3928</v>
      </c>
      <c r="CS21" s="75"/>
      <c r="CU21" s="75"/>
      <c r="CV21" s="58">
        <f>CP21/CP$2*CP$5*CV$5</f>
        <v>352.68782748173231</v>
      </c>
      <c r="CW21" s="58">
        <f>CQ21/CQ$2*CQ$5*CW$5</f>
        <v>297.68302687411597</v>
      </c>
      <c r="CX21" s="58">
        <f>CR21/$CR$2*CR$5*CX$5</f>
        <v>366.85675146771035</v>
      </c>
      <c r="CY21" s="59">
        <f>SUM(CV21+CS21,CW21+CT21,CX21+CU21)-MIN(CV21+CS21,CW21+CT21,CX21+CU21)</f>
        <v>719.54457894944267</v>
      </c>
      <c r="DA21" s="199" t="s">
        <v>64</v>
      </c>
      <c r="DB21" s="200" t="s">
        <v>157</v>
      </c>
      <c r="DC21" s="104">
        <v>2018</v>
      </c>
      <c r="DD21" s="112">
        <f>$BH$5</f>
        <v>425</v>
      </c>
      <c r="DE21" s="105">
        <v>354.18600663510603</v>
      </c>
      <c r="DF21" s="105">
        <v>372.80287769784201</v>
      </c>
      <c r="DG21" s="105">
        <f t="shared" si="0"/>
        <v>383.58770474628187</v>
      </c>
      <c r="DH21" s="106"/>
    </row>
    <row r="22" spans="1:112" customFormat="1" ht="12.9" customHeight="1" thickBot="1" x14ac:dyDescent="0.3">
      <c r="A22" s="51">
        <v>15</v>
      </c>
      <c r="B22" s="131" t="s">
        <v>97</v>
      </c>
      <c r="C22" s="304" t="s">
        <v>31</v>
      </c>
      <c r="D22" s="131"/>
      <c r="E22" s="131"/>
      <c r="F22" s="131"/>
      <c r="G22" s="58"/>
      <c r="H22" s="58"/>
      <c r="I22" s="58"/>
      <c r="J22" s="58">
        <f>D22/D$2*D$5*J$5</f>
        <v>0</v>
      </c>
      <c r="K22" s="58">
        <f>E22/E$2*E$5*K$5</f>
        <v>0</v>
      </c>
      <c r="L22" s="58">
        <f>F22/F$2*F$5*L$5</f>
        <v>0</v>
      </c>
      <c r="M22" s="59">
        <f>SUM(J22+G22,K22+H22,L22+I22)-MIN(J22+G22,K22+H22,L22+I22)</f>
        <v>0</v>
      </c>
      <c r="N22" s="138"/>
      <c r="O22" s="131"/>
      <c r="P22" s="131">
        <v>5206</v>
      </c>
      <c r="Q22" s="58"/>
      <c r="R22" s="58"/>
      <c r="S22" s="58"/>
      <c r="T22" s="58">
        <f>N22/N$2*N$5*T$5</f>
        <v>0</v>
      </c>
      <c r="U22" s="58">
        <f>O22/O$2*O$5*U$5</f>
        <v>0</v>
      </c>
      <c r="V22" s="58">
        <f>P22/P$2*P$5*V$5</f>
        <v>311.60082707585156</v>
      </c>
      <c r="W22" s="59">
        <f>SUM(T22+Q22,U22+R22,V22+S22)-MIN(T22+Q22,U22+R22,V22+S22)</f>
        <v>311.60082707585156</v>
      </c>
      <c r="X22" s="131"/>
      <c r="Y22" s="131">
        <v>5206</v>
      </c>
      <c r="Z22" s="189">
        <v>2612</v>
      </c>
      <c r="AA22" s="58"/>
      <c r="AB22" s="58"/>
      <c r="AC22" s="8"/>
      <c r="AD22" s="58">
        <f>X22/X$2*X$5*AD$5</f>
        <v>0</v>
      </c>
      <c r="AE22" s="58">
        <f>Y22/Y$2*Y$5*AE$5</f>
        <v>254.94613124387857</v>
      </c>
      <c r="AF22" s="58">
        <f>Z22/Z$2*Z$5*AF$5</f>
        <v>338.10540900612841</v>
      </c>
      <c r="AG22" s="59">
        <f>SUM(AD22+AA22,AE22+AB22,AF22+AC22)-MIN(AD22+AA22,AE22+AB22,AF22+AC22)</f>
        <v>593.05154025000695</v>
      </c>
      <c r="AH22" s="131">
        <v>5206</v>
      </c>
      <c r="AI22" s="189">
        <v>2612</v>
      </c>
      <c r="AJ22" s="190">
        <v>5628</v>
      </c>
      <c r="AK22" s="58"/>
      <c r="AL22" s="58"/>
      <c r="AM22" s="9"/>
      <c r="AN22" s="58">
        <f>AH22/AH$2*AH$5*AN$5</f>
        <v>240.7824572858853</v>
      </c>
      <c r="AO22" s="58">
        <f>AI22/AI$2*AI$5*AO$5</f>
        <v>290.84860111910467</v>
      </c>
      <c r="AP22" s="58">
        <f>AJ22/AJ$2*AJ$5*AP$5</f>
        <v>476.65537419156146</v>
      </c>
      <c r="AQ22" s="59">
        <f>SUM(AN22+AK22,AO22+AL22,AP22+AM22)-MIN(AN22+AK22,AO22+AL22,AP22+AM22)</f>
        <v>767.50397531066619</v>
      </c>
      <c r="AR22" s="189">
        <v>2612</v>
      </c>
      <c r="AS22" s="190">
        <v>5628</v>
      </c>
      <c r="AT22" s="71">
        <v>2826</v>
      </c>
      <c r="AU22" s="58"/>
      <c r="AV22" s="73"/>
      <c r="AW22" s="54"/>
      <c r="AX22" s="58">
        <f>AR22/AR$2*AR$5*AX$5</f>
        <v>273.44918731681321</v>
      </c>
      <c r="AY22" s="58">
        <f>AS22/AS$2*AS$5*AY$5</f>
        <v>389.99076070218666</v>
      </c>
      <c r="AZ22" s="58">
        <f>AT22/AT$2*AT$5*AZ$5</f>
        <v>305.12265100671141</v>
      </c>
      <c r="BA22" s="59">
        <f>SUM(AX22+AU22,AY22+AV22,AZ22+AW22)-MIN(AX22+AU22,AY22+AV22,AZ22+AW22)</f>
        <v>695.11341170889807</v>
      </c>
      <c r="BB22" s="190">
        <v>5628</v>
      </c>
      <c r="BC22" s="87">
        <v>2826</v>
      </c>
      <c r="BD22" s="183">
        <v>6746</v>
      </c>
      <c r="BE22" s="58"/>
      <c r="BF22" s="209"/>
      <c r="BG22" s="54"/>
      <c r="BH22" s="58">
        <f>BB22/BB$2*BB$5*BH$5</f>
        <v>383.74779399967912</v>
      </c>
      <c r="BI22" s="58">
        <f>BC22/BC$2*BC$5*BI$5</f>
        <v>275.5716635660433</v>
      </c>
      <c r="BJ22" s="58">
        <f>BD22/BD$2*BD$5*BJ$5</f>
        <v>503.15975047464065</v>
      </c>
      <c r="BK22" s="59">
        <f>SUM(BH22+BE22,BI22+BF22,BJ22+BG22)-MIN(BH22+BE22,BI22+BF22,BJ22+BG22)</f>
        <v>886.90754447431982</v>
      </c>
      <c r="BL22" s="87">
        <v>2826</v>
      </c>
      <c r="BM22" s="75">
        <v>6746</v>
      </c>
      <c r="BN22" s="181">
        <v>1491</v>
      </c>
      <c r="BO22" s="75"/>
      <c r="BQ22" s="75"/>
      <c r="BR22" s="58">
        <f>BL22/BL$2*BL$5*BR$5</f>
        <v>259.43047096837364</v>
      </c>
      <c r="BS22" s="58">
        <f>BM22/BM$2*BM$5*BS$5</f>
        <v>411.67615947925145</v>
      </c>
      <c r="BT22" s="58">
        <f>BN22/BN$2*BN$5*BT$5</f>
        <v>301.40330123796423</v>
      </c>
      <c r="BU22" s="59">
        <f>SUM(BR22+BO22,BS22+BP22,BT22+BQ22)-MIN(BR22+BO22,BS22+BP22,BT22+BQ22)</f>
        <v>713.07946071721562</v>
      </c>
      <c r="BV22" s="75">
        <v>6746</v>
      </c>
      <c r="BW22" s="181">
        <v>1491</v>
      </c>
      <c r="BY22" s="75"/>
      <c r="CA22" s="75"/>
      <c r="CB22" s="58">
        <f>BV22/BV$2*BV$5*CB$5</f>
        <v>388.80526173040414</v>
      </c>
      <c r="CC22" s="58">
        <f>BW22/BW$2*BW$5*CC$5</f>
        <v>270.33713892709761</v>
      </c>
      <c r="CD22" s="58">
        <f>$DG$38</f>
        <v>349.98570329467861</v>
      </c>
      <c r="CE22" s="59">
        <f>SUM(CB22+BY22,CC22+BZ22,CD22+CA22)-MIN(CB22+BY22,CC22+BZ22,CD22+CA22)</f>
        <v>738.79096502508276</v>
      </c>
      <c r="CF22" s="75">
        <v>1491</v>
      </c>
      <c r="CG22" s="181"/>
      <c r="CI22" s="75"/>
      <c r="CK22" s="75"/>
      <c r="CL22" s="58">
        <f>CF22/CF$2*CF$5*CL$5</f>
        <v>252.94360385144427</v>
      </c>
      <c r="CM22" s="58">
        <f>$DG$45</f>
        <v>288.64637668436831</v>
      </c>
      <c r="CN22" s="58">
        <f>$DG$81</f>
        <v>284.58189826611152</v>
      </c>
      <c r="CO22" s="59">
        <f>SUM(CL22+CI22,CM22+CJ22,CN22+CK22)-MIN(CL22+CI22,CM22+CJ22,CN22+CK22)</f>
        <v>573.22827495047977</v>
      </c>
      <c r="CP22" s="181"/>
      <c r="CR22">
        <v>4706</v>
      </c>
      <c r="CS22" s="75"/>
      <c r="CU22" s="75"/>
      <c r="CV22" s="58">
        <f>$DG$50</f>
        <v>272.40996000867017</v>
      </c>
      <c r="CW22" s="58">
        <f>$DG$84</f>
        <v>248.04882646614053</v>
      </c>
      <c r="CX22" s="58">
        <f>CR22/$CR$2*CR$5*CX$5</f>
        <v>439.51829745596871</v>
      </c>
      <c r="CY22" s="59">
        <f>SUM(CV22+CS22,CW22+CT22,CX22+CU22)-MIN(CV22+CS22,CW22+CT22,CX22+CU22)</f>
        <v>711.92825746463882</v>
      </c>
      <c r="DA22" s="103" t="s">
        <v>103</v>
      </c>
      <c r="DB22" s="200" t="s">
        <v>157</v>
      </c>
      <c r="DC22" s="104">
        <v>2018</v>
      </c>
      <c r="DD22" s="112">
        <f>$BH$5</f>
        <v>425</v>
      </c>
      <c r="DE22" s="105">
        <v>300.67744041789098</v>
      </c>
      <c r="DF22" s="105">
        <v>401.68952007835497</v>
      </c>
      <c r="DG22" s="105">
        <f t="shared" si="0"/>
        <v>302.21977547495658</v>
      </c>
      <c r="DH22" s="106"/>
    </row>
    <row r="23" spans="1:112" customFormat="1" ht="12.9" customHeight="1" thickBot="1" x14ac:dyDescent="0.3">
      <c r="A23" s="51">
        <v>16</v>
      </c>
      <c r="B23" s="173" t="s">
        <v>136</v>
      </c>
      <c r="C23" s="307" t="s">
        <v>75</v>
      </c>
      <c r="D23" s="174">
        <v>5281</v>
      </c>
      <c r="E23" s="174">
        <v>3076</v>
      </c>
      <c r="F23" s="174">
        <v>7294</v>
      </c>
      <c r="G23" s="175"/>
      <c r="H23" s="175"/>
      <c r="I23" s="175"/>
      <c r="J23" s="58">
        <f>D23/D$2*D$5*J$5</f>
        <v>310.17482034273081</v>
      </c>
      <c r="K23" s="58">
        <f>E23/E$2*E$5*K$5</f>
        <v>187.38324082848249</v>
      </c>
      <c r="L23" s="58">
        <f>F23/F$2*F$5*L$5</f>
        <v>366.66666666666663</v>
      </c>
      <c r="M23" s="59">
        <f>SUM(J23+G23,K23+H23,L23+I23)-MIN(J23+G23,K23+H23,L23+I23)</f>
        <v>676.8414870093975</v>
      </c>
      <c r="N23" s="176">
        <v>3076</v>
      </c>
      <c r="O23" s="174">
        <v>7294</v>
      </c>
      <c r="P23" s="174">
        <v>6296</v>
      </c>
      <c r="Q23" s="175"/>
      <c r="R23" s="175"/>
      <c r="S23" s="175"/>
      <c r="T23" s="58">
        <f>N23/N$2*N$5*T$5</f>
        <v>176.97306078245566</v>
      </c>
      <c r="U23" s="58">
        <f>O23/O$2*O$5*U$5</f>
        <v>300</v>
      </c>
      <c r="V23" s="58">
        <f>P23/P$2*P$5*V$5</f>
        <v>376.84187615627377</v>
      </c>
      <c r="W23" s="59">
        <f>SUM(T23+Q23,U23+R23,V23+S23)-MIN(T23+Q23,U23+R23,V23+S23)</f>
        <v>676.84187615627388</v>
      </c>
      <c r="X23" s="174">
        <v>7294</v>
      </c>
      <c r="Y23" s="174">
        <v>6296</v>
      </c>
      <c r="Z23" s="189">
        <v>2515</v>
      </c>
      <c r="AA23" s="175"/>
      <c r="AB23" s="175"/>
      <c r="AC23" s="8"/>
      <c r="AD23" s="58">
        <f>X23/X$2*X$5*AD$5</f>
        <v>283.33333333333331</v>
      </c>
      <c r="AE23" s="58">
        <f>Y23/Y$2*Y$5*AE$5</f>
        <v>308.32517140058764</v>
      </c>
      <c r="AF23" s="58">
        <f>Z23/Z$2*Z$5*AF$5</f>
        <v>325.54942712496671</v>
      </c>
      <c r="AG23" s="59">
        <f>SUM(AD23+AA23,AE23+AB23,AF23+AC23)-MIN(AD23+AA23,AE23+AB23,AF23+AC23)</f>
        <v>633.87459852555435</v>
      </c>
      <c r="AH23" s="174">
        <v>6296</v>
      </c>
      <c r="AI23" s="189">
        <v>2515</v>
      </c>
      <c r="AJ23" s="190">
        <v>4333</v>
      </c>
      <c r="AK23" s="175"/>
      <c r="AL23" s="175"/>
      <c r="AM23" s="9"/>
      <c r="AN23" s="58">
        <f>AH23/AH$2*AH$5*AN$5</f>
        <v>291.19599521166612</v>
      </c>
      <c r="AO23" s="58">
        <f>AI23/AI$2*AI$5*AO$5</f>
        <v>280.04756195043961</v>
      </c>
      <c r="AP23" s="58">
        <f>AJ23/AJ$2*AJ$5*AP$5</f>
        <v>366.97720973206037</v>
      </c>
      <c r="AQ23" s="59">
        <f>SUM(AN23+AK23,AO23+AL23,AP23+AM23)-MIN(AN23+AK23,AO23+AL23,AP23+AM23)</f>
        <v>658.17320494372643</v>
      </c>
      <c r="AR23" s="189">
        <v>2515</v>
      </c>
      <c r="AS23" s="190">
        <v>4333</v>
      </c>
      <c r="AT23" s="71">
        <v>2270</v>
      </c>
      <c r="AU23" s="175"/>
      <c r="AV23" s="179"/>
      <c r="AW23" s="54"/>
      <c r="AX23" s="58">
        <f>AR23/AR$2*AR$5*AX$5</f>
        <v>263.29429789501728</v>
      </c>
      <c r="AY23" s="58">
        <f>AS23/AS$2*AS$5*AY$5</f>
        <v>300.25408068986758</v>
      </c>
      <c r="AZ23" s="58">
        <f>AT23/AT$2*AT$5*AZ$5</f>
        <v>245.09144295302013</v>
      </c>
      <c r="BA23" s="59">
        <f>SUM(AX23+AU23,AY23+AV23,AZ23+AW23)-MIN(AX23+AU23,AY23+AV23,AZ23+AW23)</f>
        <v>563.54837858488486</v>
      </c>
      <c r="BB23" s="190">
        <v>4333</v>
      </c>
      <c r="BC23" s="87">
        <v>2270</v>
      </c>
      <c r="BD23" s="183">
        <v>5410</v>
      </c>
      <c r="BE23" s="175"/>
      <c r="BF23" s="179"/>
      <c r="BG23" s="54"/>
      <c r="BH23" s="58">
        <f>BB23/BB$2*BB$5*BH$5</f>
        <v>295.44761751965342</v>
      </c>
      <c r="BI23" s="58">
        <f>BC23/BC$2*BC$5*BI$5</f>
        <v>221.35445021051601</v>
      </c>
      <c r="BJ23" s="58">
        <f>BD23/BD$2*BD$5*BJ$5</f>
        <v>403.51234065636015</v>
      </c>
      <c r="BK23" s="59">
        <f>SUM(BH23+BE23,BI23+BF23,BJ23+BG23)-MIN(BH23+BE23,BI23+BF23,BJ23+BG23)</f>
        <v>698.95995817601363</v>
      </c>
      <c r="BL23" s="87">
        <v>2270</v>
      </c>
      <c r="BM23" s="75">
        <v>5410</v>
      </c>
      <c r="BN23" s="181">
        <v>1128</v>
      </c>
      <c r="BO23" s="75"/>
      <c r="BQ23" s="75"/>
      <c r="BR23" s="58">
        <f>BL23/BL$2*BL$5*BR$5</f>
        <v>208.38894872548059</v>
      </c>
      <c r="BS23" s="58">
        <f>BM23/BM$2*BM$5*BS$5</f>
        <v>330.14646053702194</v>
      </c>
      <c r="BT23" s="58">
        <f>BN23/BN$2*BN$5*BT$5</f>
        <v>228.02342306936532</v>
      </c>
      <c r="BU23" s="59">
        <f>SUM(BR23+BO23,BS23+BP23,BT23+BQ23)-MIN(BR23+BO23,BS23+BP23,BT23+BQ23)</f>
        <v>558.1698836063872</v>
      </c>
      <c r="BV23" s="75">
        <v>5410</v>
      </c>
      <c r="BW23" s="181">
        <v>1128</v>
      </c>
      <c r="BX23" s="101">
        <v>4516</v>
      </c>
      <c r="BY23" s="75"/>
      <c r="CA23" s="75"/>
      <c r="CB23" s="58">
        <f>BV23/BV$2*BV$5*CB$5</f>
        <v>311.80499050718743</v>
      </c>
      <c r="CC23" s="58">
        <f>BW23/BW$2*BW$5*CC$5</f>
        <v>204.52065238750245</v>
      </c>
      <c r="CD23" s="58">
        <f>BX23/BX$2*BX$5*CD$5</f>
        <v>433.72088499630826</v>
      </c>
      <c r="CE23" s="59">
        <f>SUM(CB23+BY23,CC23+BZ23,CD23+CA23)-MIN(CB23+BY23,CC23+BZ23,CD23+CA23)</f>
        <v>745.52587550349563</v>
      </c>
      <c r="CF23" s="75">
        <v>1128</v>
      </c>
      <c r="CG23" s="181">
        <v>4516</v>
      </c>
      <c r="CH23" s="101">
        <v>2421</v>
      </c>
      <c r="CI23" s="75"/>
      <c r="CK23" s="75"/>
      <c r="CL23" s="58">
        <f>CF23/CF$2*CF$5*CL$5</f>
        <v>191.36176066024763</v>
      </c>
      <c r="CM23" s="58">
        <f>CG23/CG$2*CG$5*CM$5</f>
        <v>357.70877612852308</v>
      </c>
      <c r="CN23" s="58">
        <f>CH23/CH$2*CH$5*CN$5</f>
        <v>352.74860325318247</v>
      </c>
      <c r="CO23" s="59">
        <f>SUM(CL23+CI23,CM23+CJ23,CN23+CK23)-MIN(CL23+CI23,CM23+CJ23,CN23+CK23)</f>
        <v>710.45737938170555</v>
      </c>
      <c r="CP23" s="181">
        <v>4516</v>
      </c>
      <c r="CQ23" s="101">
        <v>2421</v>
      </c>
      <c r="CR23">
        <v>3456</v>
      </c>
      <c r="CS23" s="75"/>
      <c r="CU23" s="75"/>
      <c r="CV23" s="58">
        <f>CP23/CP$2*CP$5*CV$5</f>
        <v>337.58758560989895</v>
      </c>
      <c r="CW23" s="58">
        <f>CQ23/CQ$2*CQ$5*CW$5</f>
        <v>307.46186350777936</v>
      </c>
      <c r="CX23" s="58">
        <f>CR23/$CR$2*CR$5*CX$5</f>
        <v>322.77416829745596</v>
      </c>
      <c r="CY23" s="59">
        <f>SUM(CV23+CS23,CW23+CT23,CX23+CU23)-MIN(CV23+CS23,CW23+CT23,CX23+CU23)</f>
        <v>660.3617539073548</v>
      </c>
      <c r="DA23" s="135" t="s">
        <v>51</v>
      </c>
      <c r="DB23" s="135" t="s">
        <v>159</v>
      </c>
      <c r="DC23" s="104">
        <v>2019</v>
      </c>
      <c r="DD23" s="112">
        <f>$BI$5</f>
        <v>426.81428571428569</v>
      </c>
      <c r="DE23" s="112">
        <v>431.91407453033599</v>
      </c>
      <c r="DF23" s="112">
        <v>431.91407453033599</v>
      </c>
      <c r="DG23" s="105">
        <f t="shared" si="0"/>
        <v>405.4735714285714</v>
      </c>
      <c r="DH23" s="106">
        <v>2021</v>
      </c>
    </row>
    <row r="24" spans="1:112" customFormat="1" ht="12.9" customHeight="1" x14ac:dyDescent="0.25">
      <c r="A24" s="51">
        <v>17</v>
      </c>
      <c r="B24" s="265" t="s">
        <v>173</v>
      </c>
      <c r="C24" s="303" t="s">
        <v>33</v>
      </c>
      <c r="D24" s="131"/>
      <c r="E24" s="51"/>
      <c r="F24" s="51"/>
      <c r="G24" s="58"/>
      <c r="H24" s="58"/>
      <c r="I24" s="58"/>
      <c r="J24" s="58">
        <f>D24/D$2*D$5*J$5</f>
        <v>0</v>
      </c>
      <c r="K24" s="58">
        <f>E24/E$2*E$5*K$5</f>
        <v>0</v>
      </c>
      <c r="L24" s="58">
        <f>F24/F$2*F$5*L$5</f>
        <v>0</v>
      </c>
      <c r="M24" s="59">
        <f>SUM(J24+G24,K24+H24,L24+I24)-MIN(J24+G24,K24+H24,L24+I24)</f>
        <v>0</v>
      </c>
      <c r="N24" s="129"/>
      <c r="O24" s="51"/>
      <c r="P24" s="51"/>
      <c r="Q24" s="58"/>
      <c r="R24" s="58"/>
      <c r="S24" s="58"/>
      <c r="T24" s="58">
        <f>N24/N$2*N$5*T$5</f>
        <v>0</v>
      </c>
      <c r="U24" s="58">
        <f>O24/O$2*O$5*U$5</f>
        <v>0</v>
      </c>
      <c r="V24" s="58">
        <f>P24/P$2*P$5*V$5</f>
        <v>0</v>
      </c>
      <c r="W24" s="59">
        <f>SUM(T24+Q24,U24+R24,V24+S24)-MIN(T24+Q24,U24+R24,V24+S24)</f>
        <v>0</v>
      </c>
      <c r="X24" s="51"/>
      <c r="Y24" s="51"/>
      <c r="Z24" s="193"/>
      <c r="AA24" s="58"/>
      <c r="AB24" s="58"/>
      <c r="AC24" s="8"/>
      <c r="AD24" s="58">
        <f>X24/X$2*X$5*AD$5</f>
        <v>0</v>
      </c>
      <c r="AE24" s="58">
        <f>Y24/Y$2*Y$5*AE$5</f>
        <v>0</v>
      </c>
      <c r="AF24" s="58">
        <f>Z24/Z$2*Z$5*AF$5</f>
        <v>0</v>
      </c>
      <c r="AG24" s="59">
        <f>SUM(AD24+AA24,AE24+AB24,AF24+AC24)-MIN(AD24+AA24,AE24+AB24,AF24+AC24)</f>
        <v>0</v>
      </c>
      <c r="AH24" s="51"/>
      <c r="AI24" s="193"/>
      <c r="AJ24" s="194"/>
      <c r="AK24" s="58"/>
      <c r="AL24" s="58"/>
      <c r="AM24" s="9"/>
      <c r="AN24" s="58">
        <f>AH24/AH$2*AH$5*AN$5</f>
        <v>0</v>
      </c>
      <c r="AO24" s="58">
        <f>AI24/AI$2*AI$5*AO$5</f>
        <v>0</v>
      </c>
      <c r="AP24" s="58">
        <f>AJ24/AJ$2*AJ$5*AP$5</f>
        <v>0</v>
      </c>
      <c r="AQ24" s="59">
        <f>SUM(AN24+AK24,AO24+AL24,AP24+AM24)-MIN(AN24+AK24,AO24+AL24,AP24+AM24)</f>
        <v>0</v>
      </c>
      <c r="AR24" s="193"/>
      <c r="AS24" s="194"/>
      <c r="AT24" s="96"/>
      <c r="AU24" s="58"/>
      <c r="AV24" s="73"/>
      <c r="AW24" s="54"/>
      <c r="AX24" s="58">
        <f>AR24/AR$2*AR$5*AX$5</f>
        <v>0</v>
      </c>
      <c r="AY24" s="58">
        <f>AS24/AS$2*AS$5*AY$5</f>
        <v>0</v>
      </c>
      <c r="AZ24" s="58">
        <f>AT24/AT$2*AT$5*AZ$5</f>
        <v>0</v>
      </c>
      <c r="BA24" s="59">
        <f>SUM(AX24+AU24,AY24+AV24,AZ24+AW24)-MIN(AX24+AU24,AY24+AV24,AZ24+AW24)</f>
        <v>0</v>
      </c>
      <c r="BB24" s="194"/>
      <c r="BC24" s="202"/>
      <c r="BD24" s="205"/>
      <c r="BE24" s="73"/>
      <c r="BF24" s="58"/>
      <c r="BG24" s="54"/>
      <c r="BH24" s="58">
        <f>BB24/BB$2*BB$5*BH$5</f>
        <v>0</v>
      </c>
      <c r="BI24" s="58">
        <f>BC24/BC$2*BC$5*BI$5</f>
        <v>0</v>
      </c>
      <c r="BJ24" s="58">
        <f>BD24/BD$2*BD$5*BJ$5</f>
        <v>0</v>
      </c>
      <c r="BK24" s="59">
        <f>SUM(BH24+BE24,BI24+BF24,BJ24+BG24)-MIN(BH24+BE24,BI24+BF24,BJ24+BG24)</f>
        <v>0</v>
      </c>
      <c r="BL24" s="202"/>
      <c r="BM24" s="125"/>
      <c r="BN24" s="188"/>
      <c r="BO24" s="75"/>
      <c r="BQ24" s="75"/>
      <c r="BR24" s="58">
        <f>BL24/BL$2*BL$5*BR$5</f>
        <v>0</v>
      </c>
      <c r="BS24" s="58">
        <f>BM24/BM$2*BM$5*BS$5</f>
        <v>0</v>
      </c>
      <c r="BT24" s="58">
        <f>BN24/BN$2*BN$5*BT$5</f>
        <v>0</v>
      </c>
      <c r="BU24" s="59">
        <f>SUM(BR24+BO24,BS24+BP24,BT24+BQ24)-MIN(BR24+BO24,BS24+BP24,BT24+BQ24)</f>
        <v>0</v>
      </c>
      <c r="BV24" s="125"/>
      <c r="BW24" s="188"/>
      <c r="BY24" s="75"/>
      <c r="CA24" s="75"/>
      <c r="CB24" s="58">
        <f>BV24/BV$2*BV$5*CB$5</f>
        <v>0</v>
      </c>
      <c r="CC24" s="58">
        <f>BW24/BW$2*BW$5*CC$5</f>
        <v>0</v>
      </c>
      <c r="CD24" s="58">
        <f>BX24/BX$2*BX$5*CD$5</f>
        <v>0</v>
      </c>
      <c r="CE24" s="59">
        <f>SUM(CB24+BY24,CC24+BZ24,CD24+CA24)-MIN(CB24+BY24,CC24+BZ24,CD24+CA24)</f>
        <v>0</v>
      </c>
      <c r="CF24" s="125"/>
      <c r="CG24" s="188"/>
      <c r="CH24">
        <v>1894</v>
      </c>
      <c r="CI24" s="75"/>
      <c r="CK24" s="75"/>
      <c r="CL24" s="58">
        <f>CF24/CF$2*CF$5*CL$5</f>
        <v>0</v>
      </c>
      <c r="CM24" s="58">
        <f>CG24/CG$2*CG$5*CM$5</f>
        <v>0</v>
      </c>
      <c r="CN24" s="58">
        <f>CH24/CH$2*CH$5*CN$5</f>
        <v>275.96276520509196</v>
      </c>
      <c r="CO24" s="59">
        <f>SUM(CL24+CI24,CM24+CJ24,CN24+CK24)-MIN(CL24+CI24,CM24+CJ24,CN24+CK24)</f>
        <v>275.96276520509196</v>
      </c>
      <c r="CP24" s="188"/>
      <c r="CQ24">
        <v>1894</v>
      </c>
      <c r="CR24">
        <v>4183</v>
      </c>
      <c r="CS24" s="75"/>
      <c r="CU24" s="75"/>
      <c r="CV24" s="58">
        <f>CP24/CP$2*CP$5*CV$5</f>
        <v>0</v>
      </c>
      <c r="CW24" s="58">
        <f>CQ24/CQ$2*CQ$5*CW$5</f>
        <v>240.53398161244698</v>
      </c>
      <c r="CX24" s="58">
        <f>CR24/$CR$2*CR$5*CX$5</f>
        <v>390.67255381604701</v>
      </c>
      <c r="CY24" s="59">
        <f>SUM(CV24+CS24,CW24+CT24,CX24+CU24)-MIN(CV24+CS24,CW24+CT24,CX24+CU24)</f>
        <v>631.20653542849402</v>
      </c>
      <c r="DA24" s="135" t="s">
        <v>74</v>
      </c>
      <c r="DB24" s="135" t="s">
        <v>159</v>
      </c>
      <c r="DC24" s="104">
        <v>2019</v>
      </c>
      <c r="DD24" s="112">
        <f>$BI$5</f>
        <v>426.81428571428569</v>
      </c>
      <c r="DE24" s="112">
        <v>404.81983369263901</v>
      </c>
      <c r="DF24" s="112">
        <v>431.91407453033599</v>
      </c>
      <c r="DG24" s="105">
        <f t="shared" si="0"/>
        <v>380.03795993674163</v>
      </c>
      <c r="DH24" s="106">
        <v>2021</v>
      </c>
    </row>
    <row r="25" spans="1:112" customFormat="1" ht="12.9" customHeight="1" x14ac:dyDescent="0.25">
      <c r="A25" s="51">
        <v>18</v>
      </c>
      <c r="B25" s="173" t="s">
        <v>126</v>
      </c>
      <c r="C25" s="145" t="s">
        <v>33</v>
      </c>
      <c r="D25" s="174">
        <v>3899</v>
      </c>
      <c r="E25" s="131"/>
      <c r="F25" s="185">
        <v>7169</v>
      </c>
      <c r="G25" s="175"/>
      <c r="H25" s="175"/>
      <c r="I25" s="175"/>
      <c r="J25" s="58">
        <f>D25/D$2*D$5*J$5</f>
        <v>229.00428413488115</v>
      </c>
      <c r="K25" s="58">
        <f>E25/E$2*E$5*K$5</f>
        <v>0</v>
      </c>
      <c r="L25" s="58">
        <f>F25/F$2*F$5*L$5</f>
        <v>360.38296316607256</v>
      </c>
      <c r="M25" s="59">
        <f>SUM(J25+G25,K25+H25,L25+I25)-MIN(J25+G25,K25+H25,L25+I25)</f>
        <v>589.38724730095373</v>
      </c>
      <c r="N25" s="138"/>
      <c r="O25" s="185">
        <v>7169</v>
      </c>
      <c r="P25" s="185">
        <v>6033</v>
      </c>
      <c r="Q25" s="175"/>
      <c r="R25" s="175"/>
      <c r="S25" s="175"/>
      <c r="T25" s="58">
        <f>N25/N$2*N$5*T$5</f>
        <v>0</v>
      </c>
      <c r="U25" s="58">
        <f>O25/O$2*O$5*U$5</f>
        <v>294.85878804496843</v>
      </c>
      <c r="V25" s="58">
        <f>P25/P$2*P$5*V$5</f>
        <v>361.10022853411687</v>
      </c>
      <c r="W25" s="59">
        <f>SUM(T25+Q25,U25+R25,V25+S25)-MIN(T25+Q25,U25+R25,V25+S25)</f>
        <v>655.9590165790853</v>
      </c>
      <c r="X25" s="185">
        <v>7169</v>
      </c>
      <c r="Y25" s="185">
        <v>6033</v>
      </c>
      <c r="Z25" s="177">
        <v>2924</v>
      </c>
      <c r="AA25" s="175"/>
      <c r="AB25" s="175"/>
      <c r="AC25" s="8"/>
      <c r="AD25" s="58">
        <f>X25/X$2*X$5*AD$5</f>
        <v>278.47774426469243</v>
      </c>
      <c r="AE25" s="58">
        <f>Y25/Y$2*Y$5*AE$5</f>
        <v>295.44564152791384</v>
      </c>
      <c r="AF25" s="58">
        <f>Z25/Z$2*Z$5*AF$5</f>
        <v>378.49166000532909</v>
      </c>
      <c r="AG25" s="59">
        <f>SUM(AD25+AA25,AE25+AB25,AF25+AC25)-MIN(AD25+AA25,AE25+AB25,AF25+AC25)</f>
        <v>673.93730153324293</v>
      </c>
      <c r="AH25" s="185">
        <v>6033</v>
      </c>
      <c r="AI25" s="177">
        <v>2924</v>
      </c>
      <c r="AJ25" s="178">
        <v>4018</v>
      </c>
      <c r="AK25" s="175"/>
      <c r="AL25" s="175"/>
      <c r="AM25" s="9"/>
      <c r="AN25" s="58">
        <f>AH25/AH$2*AH$5*AN$5</f>
        <v>279.03199477636304</v>
      </c>
      <c r="AO25" s="58">
        <f>AI25/AI$2*AI$5*AO$5</f>
        <v>325.59008792965631</v>
      </c>
      <c r="AP25" s="58">
        <f>AJ25/AJ$2*AJ$5*AP$5</f>
        <v>340.29873729596551</v>
      </c>
      <c r="AQ25" s="59">
        <f>SUM(AN25+AK25,AO25+AL25,AP25+AM25)-MIN(AN25+AK25,AO25+AL25,AP25+AM25)</f>
        <v>665.88882522562176</v>
      </c>
      <c r="AR25" s="177">
        <v>2924</v>
      </c>
      <c r="AS25" s="178">
        <v>4018</v>
      </c>
      <c r="AT25" s="126">
        <v>3067</v>
      </c>
      <c r="AU25" s="175"/>
      <c r="AV25" s="179"/>
      <c r="AW25" s="54"/>
      <c r="AX25" s="58">
        <f>AR25/AR$2*AR$5*AX$5</f>
        <v>306.11233679722886</v>
      </c>
      <c r="AY25" s="58">
        <f>AS25/AS$2*AS$5*AY$5</f>
        <v>278.42623960578993</v>
      </c>
      <c r="AZ25" s="58">
        <f>AT25/AT$2*AT$5*AZ$5</f>
        <v>331.14337248322141</v>
      </c>
      <c r="BA25" s="59">
        <f>SUM(AX25+AU25,AY25+AV25,AZ25+AW25)-MIN(AX25+AU25,AY25+AV25,AZ25+AW25)</f>
        <v>637.25570928045022</v>
      </c>
      <c r="BB25" s="178">
        <v>4018</v>
      </c>
      <c r="BC25" s="127">
        <v>3067</v>
      </c>
      <c r="BD25" s="183">
        <v>5822</v>
      </c>
      <c r="BE25" s="175"/>
      <c r="BF25" s="179"/>
      <c r="BG25" s="54"/>
      <c r="BH25" s="58">
        <f>BB25/BB$2*BB$5*BH$5</f>
        <v>273.96919621370125</v>
      </c>
      <c r="BI25" s="58">
        <f>BC25/BC$2*BC$5*BI$5</f>
        <v>299.07229021834917</v>
      </c>
      <c r="BJ25" s="58">
        <f>BD25/BD$2*BD$5*BJ$5</f>
        <v>434.24193110930298</v>
      </c>
      <c r="BK25" s="59">
        <f>SUM(BH25+BE25,BI25+BF25,BJ25+BG25)-MIN(BH25+BE25,BI25+BF25,BJ25+BG25)</f>
        <v>733.31422132765215</v>
      </c>
      <c r="BL25" s="127">
        <v>3067</v>
      </c>
      <c r="BM25" s="75">
        <v>5822</v>
      </c>
      <c r="BN25" s="181">
        <v>1486</v>
      </c>
      <c r="BO25" s="75"/>
      <c r="BQ25" s="75"/>
      <c r="BR25" s="58">
        <f>BL25/BL$2*BL$5*BR$5</f>
        <v>281.55458402689379</v>
      </c>
      <c r="BS25" s="58">
        <f>BM25/BM$2*BM$5*BS$5</f>
        <v>355.28885272579333</v>
      </c>
      <c r="BT25" s="58">
        <f>BN25/BN$2*BN$5*BT$5</f>
        <v>300.39255911442984</v>
      </c>
      <c r="BU25" s="59">
        <f>SUM(BR25+BO25,BS25+BP25,BT25+BQ25)-MIN(BR25+BO25,BS25+BP25,BT25+BQ25)</f>
        <v>655.68141184022329</v>
      </c>
      <c r="BV25" s="75">
        <v>5822</v>
      </c>
      <c r="BW25" s="181">
        <v>1486</v>
      </c>
      <c r="BX25">
        <v>3706</v>
      </c>
      <c r="BY25" s="75"/>
      <c r="CA25" s="75"/>
      <c r="CB25" s="58">
        <f>BV25/BV$2*BV$5*CB$5</f>
        <v>335.55058312991594</v>
      </c>
      <c r="CC25" s="58">
        <f>BW25/BW$2*BW$5*CC$5</f>
        <v>269.43057575162118</v>
      </c>
      <c r="CD25" s="58">
        <f>BX25/BX$2*BX$5*CD$5</f>
        <v>355.92772360414489</v>
      </c>
      <c r="CE25" s="59">
        <f>SUM(CB25+BY25,CC25+BZ25,CD25+CA25)-MIN(CB25+BY25,CC25+BZ25,CD25+CA25)</f>
        <v>691.47830673406077</v>
      </c>
      <c r="CF25" s="75">
        <v>1486</v>
      </c>
      <c r="CG25" s="181">
        <v>3706</v>
      </c>
      <c r="CH25">
        <v>2204</v>
      </c>
      <c r="CI25" s="75"/>
      <c r="CK25" s="75"/>
      <c r="CL25" s="58">
        <f>CF25/CF$2*CF$5*CL$5</f>
        <v>252.09536909674463</v>
      </c>
      <c r="CM25" s="58">
        <f>CG25/CG$2*CG$5*CM$5</f>
        <v>293.54931893983758</v>
      </c>
      <c r="CN25" s="58">
        <f>CH25/CH$2*CH$5*CN$5</f>
        <v>321.13090523338047</v>
      </c>
      <c r="CO25" s="59">
        <f>SUM(CL25+CI25,CM25+CJ25,CN25+CK25)-MIN(CL25+CI25,CM25+CJ25,CN25+CK25)</f>
        <v>614.68022417321799</v>
      </c>
      <c r="CP25" s="181">
        <v>3706</v>
      </c>
      <c r="CQ25">
        <v>2204</v>
      </c>
      <c r="CR25">
        <v>3466</v>
      </c>
      <c r="CS25" s="75"/>
      <c r="CU25" s="75"/>
      <c r="CV25" s="58">
        <f>CP25/CP$2*CP$5*CV$5</f>
        <v>277.03711077729969</v>
      </c>
      <c r="CW25" s="58">
        <f>CQ25/CQ$2*CQ$5*CW$5</f>
        <v>279.903323903819</v>
      </c>
      <c r="CX25" s="58">
        <f>CR25/$CR$2*CR$5*CX$5</f>
        <v>323.70812133072405</v>
      </c>
      <c r="CY25" s="59">
        <f>SUM(CV25+CS25,CW25+CT25,CX25+CU25)-MIN(CV25+CS25,CW25+CT25,CX25+CU25)</f>
        <v>603.611445234543</v>
      </c>
      <c r="DA25" s="135" t="s">
        <v>155</v>
      </c>
      <c r="DB25" s="134" t="s">
        <v>159</v>
      </c>
      <c r="DC25" s="104">
        <v>2019</v>
      </c>
      <c r="DD25" s="112">
        <f>$BI$5</f>
        <v>426.81428571428569</v>
      </c>
      <c r="DE25" s="109">
        <v>390.47582383738802</v>
      </c>
      <c r="DF25" s="112">
        <v>431.91407453033599</v>
      </c>
      <c r="DG25" s="105">
        <f t="shared" si="0"/>
        <v>366.5720479704791</v>
      </c>
      <c r="DH25" s="106">
        <v>2021</v>
      </c>
    </row>
    <row r="26" spans="1:112" customFormat="1" ht="12.9" customHeight="1" thickBot="1" x14ac:dyDescent="0.3">
      <c r="A26" s="51">
        <v>19</v>
      </c>
      <c r="B26" s="173" t="s">
        <v>32</v>
      </c>
      <c r="C26" s="145" t="s">
        <v>33</v>
      </c>
      <c r="D26" s="208">
        <v>5140</v>
      </c>
      <c r="E26" s="275">
        <v>5160</v>
      </c>
      <c r="F26" s="174">
        <v>9749</v>
      </c>
      <c r="G26" s="175"/>
      <c r="H26" s="175"/>
      <c r="I26" s="175"/>
      <c r="J26" s="58">
        <f>D26/D$2*D$5*J$5</f>
        <v>301.89331122166942</v>
      </c>
      <c r="K26" s="58">
        <f>E26/E$2*E$5*K$5</f>
        <v>314.33599566806549</v>
      </c>
      <c r="L26" s="58">
        <f>F26/F$2*F$5*L$5</f>
        <v>490.07860341833469</v>
      </c>
      <c r="M26" s="59">
        <f>SUM(J26+G26,K26+H26,L26+I26)-MIN(J26+G26,K26+H26,L26+I26)</f>
        <v>804.41459908640036</v>
      </c>
      <c r="N26" s="276">
        <v>5160</v>
      </c>
      <c r="O26" s="174">
        <v>9749</v>
      </c>
      <c r="P26" s="174">
        <v>7513</v>
      </c>
      <c r="Q26" s="175"/>
      <c r="R26" s="175"/>
      <c r="S26" s="175"/>
      <c r="T26" s="58">
        <f>N26/N$2*N$5*T$5</f>
        <v>296.87288479761742</v>
      </c>
      <c r="U26" s="58">
        <f>O26/O$2*O$5*U$5</f>
        <v>400.9734027968193</v>
      </c>
      <c r="V26" s="58">
        <f>P26/P$2*P$5*V$5</f>
        <v>449.68440526716728</v>
      </c>
      <c r="W26" s="59">
        <f>SUM(T26+Q26,U26+R26,V26+S26)-MIN(T26+Q26,U26+R26,V26+S26)</f>
        <v>850.65780806398652</v>
      </c>
      <c r="X26" s="174">
        <v>9749</v>
      </c>
      <c r="Y26" s="174">
        <v>7513</v>
      </c>
      <c r="Z26" s="177">
        <v>2936</v>
      </c>
      <c r="AA26" s="175"/>
      <c r="AB26" s="175"/>
      <c r="AC26" s="8"/>
      <c r="AD26" s="58">
        <f>X26/X$2*X$5*AD$5</f>
        <v>378.69710264144044</v>
      </c>
      <c r="AE26" s="58">
        <f>Y26/Y$2*Y$5*AE$5</f>
        <v>367.92360430950049</v>
      </c>
      <c r="AF26" s="58">
        <f>Z26/Z$2*Z$5*AF$5</f>
        <v>380.04497735145219</v>
      </c>
      <c r="AG26" s="59">
        <f>SUM(AD26+AA26,AE26+AB26,AF26+AC26)-MIN(AD26+AA26,AE26+AB26,AF26+AC26)</f>
        <v>758.74207999289274</v>
      </c>
      <c r="AH26" s="174">
        <v>7513</v>
      </c>
      <c r="AI26" s="177">
        <v>2936</v>
      </c>
      <c r="AJ26" s="178">
        <v>6015</v>
      </c>
      <c r="AK26" s="175"/>
      <c r="AL26" s="175"/>
      <c r="AM26" s="9"/>
      <c r="AN26" s="58">
        <f>AH26/AH$2*AH$5*AN$5</f>
        <v>347.48340407008379</v>
      </c>
      <c r="AO26" s="58">
        <f>AI26/AI$2*AI$5*AO$5</f>
        <v>326.92629896083133</v>
      </c>
      <c r="AP26" s="58">
        <f>AJ26/AJ$2*AJ$5*AP$5</f>
        <v>509.43178318447798</v>
      </c>
      <c r="AQ26" s="59">
        <f>SUM(AN26+AK26,AO26+AL26,AP26+AM26)-MIN(AN26+AK26,AO26+AL26,AP26+AM26)</f>
        <v>856.91518725456183</v>
      </c>
      <c r="AR26" s="177">
        <v>2936</v>
      </c>
      <c r="AS26" s="178">
        <v>6015</v>
      </c>
      <c r="AT26" s="96"/>
      <c r="AU26" s="175"/>
      <c r="AV26" s="179"/>
      <c r="AW26" s="77"/>
      <c r="AX26" s="58">
        <f>AR26/AR$2*AR$5*AX$5</f>
        <v>307.36861177724484</v>
      </c>
      <c r="AY26" s="58">
        <f>AS26/AS$2*AS$5*AY$5</f>
        <v>416.80782260548199</v>
      </c>
      <c r="AZ26" s="93">
        <f>$DG$20</f>
        <v>433.25237109030473</v>
      </c>
      <c r="BA26" s="59">
        <f>SUM(AX26+AU26,AY26+AV26,AZ26+AW23)-MIN(AX26+AU26,AY26+AV26,AZ26+AW23)</f>
        <v>850.06019369578678</v>
      </c>
      <c r="BB26" s="178">
        <v>6015</v>
      </c>
      <c r="BC26" s="97"/>
      <c r="BD26" s="205"/>
      <c r="BE26" s="175"/>
      <c r="BF26" s="179"/>
      <c r="BG26" s="54"/>
      <c r="BH26" s="58">
        <f>BB26/BB$2*BB$5*BH$5</f>
        <v>410.13556874699179</v>
      </c>
      <c r="BI26" s="93">
        <f>$DG$26</f>
        <v>391.29207959936713</v>
      </c>
      <c r="BJ26" s="58">
        <f>BD26/BD$2*BD$5*BJ$5</f>
        <v>0</v>
      </c>
      <c r="BK26" s="59">
        <f>SUM(BH26+BE26,BI26+BF26,BJ26+BG26)-MIN(BH26+BE26,BI26+BF26,BJ26+BG26)</f>
        <v>801.42764834635886</v>
      </c>
      <c r="BL26" s="77"/>
      <c r="BM26" s="125"/>
      <c r="BN26" s="188"/>
      <c r="BO26" s="75"/>
      <c r="BQ26" s="75"/>
      <c r="BR26" s="93">
        <f>$DG$30</f>
        <v>368.37273899291756</v>
      </c>
      <c r="BS26" s="58">
        <f>BM26/BM$2*BM$5*BS$5</f>
        <v>0</v>
      </c>
      <c r="BT26" s="58">
        <f>BN26/BN$2*BN$5*BT$5</f>
        <v>0</v>
      </c>
      <c r="BU26" s="59">
        <f>SUM(BR26+BO26,BS26+BP26,BT26+BQ26)-MIN(BR26+BO26,BS26+BP26,BT26+BQ26)</f>
        <v>368.37273899291756</v>
      </c>
      <c r="BV26" s="125"/>
      <c r="BW26" s="188"/>
      <c r="BY26" s="75"/>
      <c r="CA26" s="75"/>
      <c r="CB26" s="58">
        <f>BV26/BV$2*BV$5*CB$5</f>
        <v>0</v>
      </c>
      <c r="CC26" s="58">
        <f>BW26/BW$2*BW$5*CC$5</f>
        <v>0</v>
      </c>
      <c r="CD26" s="58">
        <f>BX26/BX$2*BX$5*CD$5</f>
        <v>0</v>
      </c>
      <c r="CE26" s="59">
        <f>SUM(CB26+BY26,CC26+BZ26,CD26+CA26)-MIN(CB26+BY26,CC26+BZ26,CD26+CA26)</f>
        <v>0</v>
      </c>
      <c r="CF26" s="125"/>
      <c r="CG26" s="188"/>
      <c r="CI26" s="75"/>
      <c r="CK26" s="75"/>
      <c r="CL26" s="58">
        <f>CF26/CF$2*CF$5*CL$5</f>
        <v>0</v>
      </c>
      <c r="CM26" s="58">
        <f>CG26/CG$2*CG$5*CM$5</f>
        <v>0</v>
      </c>
      <c r="CN26" s="58">
        <f>CH26/CH$2*CH$5*CN$5</f>
        <v>0</v>
      </c>
      <c r="CO26" s="59">
        <f>SUM(CL26+CI26,CM26+CJ26,CN26+CK26)-MIN(CL26+CI26,CM26+CJ26,CN26+CK26)</f>
        <v>0</v>
      </c>
      <c r="CP26" s="188"/>
      <c r="CR26">
        <v>5687</v>
      </c>
      <c r="CS26" s="75"/>
      <c r="CU26" s="75"/>
      <c r="CV26" s="58">
        <f>CP26/CP$2*CP$5*CV$5</f>
        <v>0</v>
      </c>
      <c r="CW26" s="58">
        <f>CQ26/CQ$2*CQ$5*CW$5</f>
        <v>0</v>
      </c>
      <c r="CX26" s="58">
        <f>CR26/$CR$2*CR$5*CX$5</f>
        <v>531.13909001956949</v>
      </c>
      <c r="CY26" s="59">
        <f>SUM(CV26+CS26,CW26+CT26,CX26+CU26)-MIN(CV26+CS26,CW26+CT26,CX26+CU26)</f>
        <v>531.13909001956949</v>
      </c>
      <c r="DA26" s="135" t="s">
        <v>32</v>
      </c>
      <c r="DB26" s="135" t="s">
        <v>159</v>
      </c>
      <c r="DC26" s="104">
        <v>2019</v>
      </c>
      <c r="DD26" s="112">
        <f>$BI$5</f>
        <v>426.81428571428569</v>
      </c>
      <c r="DE26" s="112">
        <v>416.80782260548199</v>
      </c>
      <c r="DF26" s="112">
        <v>431.91407453033599</v>
      </c>
      <c r="DG26" s="105">
        <f t="shared" si="0"/>
        <v>391.29207959936713</v>
      </c>
      <c r="DH26" s="106">
        <v>2021</v>
      </c>
    </row>
    <row r="27" spans="1:112" customFormat="1" ht="12.9" customHeight="1" thickBot="1" x14ac:dyDescent="0.3">
      <c r="A27" s="51">
        <v>20</v>
      </c>
      <c r="B27" s="173" t="s">
        <v>128</v>
      </c>
      <c r="C27" s="307" t="s">
        <v>43</v>
      </c>
      <c r="D27" s="174"/>
      <c r="E27" s="185">
        <v>3644</v>
      </c>
      <c r="F27" s="185">
        <v>6626</v>
      </c>
      <c r="G27" s="175"/>
      <c r="H27" s="175"/>
      <c r="I27" s="175"/>
      <c r="J27" s="58">
        <f>D27/D$2*D$5*J$5</f>
        <v>0</v>
      </c>
      <c r="K27" s="58">
        <f>E27/E$2*E$5*K$5</f>
        <v>221.98456748341681</v>
      </c>
      <c r="L27" s="58">
        <f>F27/F$2*F$5*L$5</f>
        <v>333.08655515949181</v>
      </c>
      <c r="M27" s="59">
        <f>SUM(J27+G27,K27+H27,L27+I27)-MIN(J27+G27,K27+H27,L27+I27)</f>
        <v>555.07112264290868</v>
      </c>
      <c r="N27" s="192">
        <v>3644</v>
      </c>
      <c r="O27" s="185">
        <v>6626</v>
      </c>
      <c r="P27" s="185"/>
      <c r="Q27" s="175"/>
      <c r="R27" s="175"/>
      <c r="S27" s="175"/>
      <c r="T27" s="58">
        <f>N27/N$2*N$5*T$5</f>
        <v>209.65209151211587</v>
      </c>
      <c r="U27" s="58">
        <f>O27/O$2*O$5*U$5</f>
        <v>272.52536331231147</v>
      </c>
      <c r="V27" s="58">
        <f>P27/P$2*P$5*V$5</f>
        <v>0</v>
      </c>
      <c r="W27" s="59">
        <f>SUM(T27+Q27,U27+R27,V27+S27)-MIN(T27+Q27,U27+R27,V27+S27)</f>
        <v>482.17745482442734</v>
      </c>
      <c r="X27" s="185">
        <v>6626</v>
      </c>
      <c r="Y27" s="185"/>
      <c r="Z27" s="193"/>
      <c r="AA27" s="175"/>
      <c r="AB27" s="175"/>
      <c r="AC27" s="8"/>
      <c r="AD27" s="58">
        <f>X27/X$2*X$5*AD$5</f>
        <v>257.38506535051641</v>
      </c>
      <c r="AE27" s="58">
        <f>Y27/Y$2*Y$5*AE$5</f>
        <v>0</v>
      </c>
      <c r="AF27" s="58">
        <f>Z27/Z$2*Z$5*AF$5</f>
        <v>0</v>
      </c>
      <c r="AG27" s="59">
        <f>SUM(AD27+AA27,AE27+AB27,AF27+AC27)-MIN(AD27+AA27,AE27+AB27,AF27+AC27)</f>
        <v>257.38506535051641</v>
      </c>
      <c r="AH27" s="185"/>
      <c r="AI27" s="193"/>
      <c r="AJ27" s="194">
        <v>3881</v>
      </c>
      <c r="AK27" s="175"/>
      <c r="AL27" s="175"/>
      <c r="AM27" s="9"/>
      <c r="AN27" s="58">
        <f>AH27/AH$2*AH$5*AN$5</f>
        <v>0</v>
      </c>
      <c r="AO27" s="58">
        <f>AI27/AI$2*AI$5*AO$5</f>
        <v>0</v>
      </c>
      <c r="AP27" s="58">
        <f>AJ27/AJ$2*AJ$5*AP$5</f>
        <v>328.69571912534644</v>
      </c>
      <c r="AQ27" s="59">
        <f>SUM(AN27+AK27,AO27+AL27,AP27+AM27)-MIN(AN27+AK27,AO27+AL27,AP27+AM27)</f>
        <v>328.69571912534644</v>
      </c>
      <c r="AR27" s="193"/>
      <c r="AS27" s="194">
        <v>3881</v>
      </c>
      <c r="AT27" s="71">
        <v>3002</v>
      </c>
      <c r="AU27" s="175"/>
      <c r="AV27" s="179"/>
      <c r="AW27" s="54"/>
      <c r="AX27" s="58">
        <f>AR27/AR$2*AR$5*AX$5</f>
        <v>0</v>
      </c>
      <c r="AY27" s="58">
        <f>AS27/AS$2*AS$5*AY$5</f>
        <v>268.93286110255622</v>
      </c>
      <c r="AZ27" s="58">
        <f>AT27/AT$2*AT$5*AZ$5</f>
        <v>324.12533557046976</v>
      </c>
      <c r="BA27" s="59">
        <f>SUM(AX27+AU27,AY27+AV27,AZ27+AW27)-MIN(AX27+AU27,AY27+AV27,AZ27+AW27)</f>
        <v>593.05819667302603</v>
      </c>
      <c r="BB27" s="194">
        <v>3881</v>
      </c>
      <c r="BC27" s="87">
        <v>3002</v>
      </c>
      <c r="BD27" s="183">
        <v>4178</v>
      </c>
      <c r="BE27" s="175"/>
      <c r="BF27" s="179"/>
      <c r="BG27" s="54"/>
      <c r="BH27" s="58">
        <f>BB27/BB$2*BB$5*BH$5</f>
        <v>264.62778758222362</v>
      </c>
      <c r="BI27" s="58">
        <f>BC27/BC$2*BC$5*BI$5</f>
        <v>292.73394693038284</v>
      </c>
      <c r="BJ27" s="58">
        <f>BD27/BD$2*BD$5*BJ$5</f>
        <v>311.62191483590999</v>
      </c>
      <c r="BK27" s="59">
        <f>SUM(BH27+BE27,BI27+BF27,BJ27+BG27)-MIN(BH27+BE27,BI27+BF27,BJ27+BG27)</f>
        <v>604.35586176629295</v>
      </c>
      <c r="BL27" s="87">
        <v>3002</v>
      </c>
      <c r="BM27" s="75">
        <v>4178</v>
      </c>
      <c r="BN27" s="181">
        <v>1404</v>
      </c>
      <c r="BO27" s="75"/>
      <c r="BQ27" s="75"/>
      <c r="BR27" s="58">
        <f>BL27/BL$2*BL$5*BR$5</f>
        <v>275.58749959202322</v>
      </c>
      <c r="BS27" s="58">
        <f>BM27/BM$2*BM$5*BS$5</f>
        <v>254.96338486574453</v>
      </c>
      <c r="BT27" s="58">
        <f>BN27/BN$2*BN$5*BT$5</f>
        <v>283.8163882884653</v>
      </c>
      <c r="BU27" s="59">
        <f>SUM(BR27+BO27,BS27+BP27,BT27+BQ27)-MIN(BR27+BO27,BS27+BP27,BT27+BQ27)</f>
        <v>559.40388788048858</v>
      </c>
      <c r="BV27" s="75">
        <v>4178</v>
      </c>
      <c r="BW27" s="181">
        <v>1404</v>
      </c>
      <c r="BX27">
        <v>3583</v>
      </c>
      <c r="BY27" s="75"/>
      <c r="CA27" s="75"/>
      <c r="CB27" s="58">
        <f>BV27/BV$2*BV$5*CB$5</f>
        <v>240.79875237320317</v>
      </c>
      <c r="CC27" s="58">
        <f>BW27/BW$2*BW$5*CC$5</f>
        <v>254.56293967380623</v>
      </c>
      <c r="CD27" s="58">
        <f>BX27/BX$2*BX$5*CD$5</f>
        <v>344.11468798533485</v>
      </c>
      <c r="CE27" s="59">
        <f>SUM(CB27+BY27,CC27+BZ27,CD27+CA27)-MIN(CB27+BY27,CC27+BZ27,CD27+CA27)</f>
        <v>598.67762765914108</v>
      </c>
      <c r="CF27" s="75">
        <v>1404</v>
      </c>
      <c r="CG27" s="181">
        <v>3583</v>
      </c>
      <c r="CH27">
        <v>936</v>
      </c>
      <c r="CI27" s="75"/>
      <c r="CK27" s="75"/>
      <c r="CL27" s="58">
        <f>CF27/CF$2*CF$5*CL$5</f>
        <v>238.18431911966988</v>
      </c>
      <c r="CM27" s="58">
        <f>CG27/CG$2*CG$5*CM$5</f>
        <v>283.80658655192605</v>
      </c>
      <c r="CN27" s="58">
        <f>CH27/CH$2*CH$5*CN$5</f>
        <v>136.37864214992928</v>
      </c>
      <c r="CO27" s="59">
        <f>SUM(CL27+CI27,CM27+CJ27,CN27+CK27)-MIN(CL27+CI27,CM27+CJ27,CN27+CK27)</f>
        <v>521.9909056715959</v>
      </c>
      <c r="CP27" s="181">
        <v>3583</v>
      </c>
      <c r="CQ27">
        <v>936</v>
      </c>
      <c r="CR27">
        <v>2717</v>
      </c>
      <c r="CS27" s="75"/>
      <c r="CU27" s="75"/>
      <c r="CV27" s="58">
        <f>CP27/CP$2*CP$5*CV$5</f>
        <v>267.84240904346052</v>
      </c>
      <c r="CW27" s="58">
        <f>CQ27/CQ$2*CQ$5*CW$5</f>
        <v>118.87001414427156</v>
      </c>
      <c r="CX27" s="58">
        <f>CR27/$CR$2*CR$5*CX$5</f>
        <v>253.75503913894326</v>
      </c>
      <c r="CY27" s="59">
        <f>SUM(CV27+CS27,CW27+CT27,CX27+CU27)-MIN(CV27+CS27,CW27+CT27,CX27+CU27)</f>
        <v>521.59744818240381</v>
      </c>
      <c r="DA27" s="135" t="s">
        <v>51</v>
      </c>
      <c r="DB27" s="135" t="s">
        <v>159</v>
      </c>
      <c r="DC27" s="104">
        <v>2019</v>
      </c>
      <c r="DD27" s="112">
        <f>$BR$5</f>
        <v>401.81428571428569</v>
      </c>
      <c r="DE27" s="112">
        <v>431.91407453033599</v>
      </c>
      <c r="DF27" s="112">
        <v>431.91407453033599</v>
      </c>
      <c r="DG27" s="105">
        <f t="shared" si="0"/>
        <v>381.7235714285714</v>
      </c>
      <c r="DH27" s="106">
        <v>2022</v>
      </c>
    </row>
    <row r="28" spans="1:112" customFormat="1" ht="12.9" customHeight="1" x14ac:dyDescent="0.25">
      <c r="A28" s="51">
        <v>21</v>
      </c>
      <c r="B28" s="131" t="s">
        <v>82</v>
      </c>
      <c r="C28" s="303" t="s">
        <v>161</v>
      </c>
      <c r="D28" s="131"/>
      <c r="E28" s="131"/>
      <c r="F28" s="51"/>
      <c r="G28" s="58"/>
      <c r="H28" s="58"/>
      <c r="I28" s="58"/>
      <c r="J28" s="58">
        <f>D28/D$2*D$5*J$5</f>
        <v>0</v>
      </c>
      <c r="K28" s="58">
        <f>E28/E$2*E$5*K$5</f>
        <v>0</v>
      </c>
      <c r="L28" s="58">
        <f>F28/F$2*F$5*L$5</f>
        <v>0</v>
      </c>
      <c r="M28" s="59">
        <f>SUM(J28+G28,K28+H28,L28+I28)-MIN(J28+G28,K28+H28,L28+I28)</f>
        <v>0</v>
      </c>
      <c r="N28" s="138"/>
      <c r="O28" s="51"/>
      <c r="P28" s="51"/>
      <c r="Q28" s="58"/>
      <c r="R28" s="58"/>
      <c r="S28" s="58"/>
      <c r="T28" s="58">
        <f>N28/N$2*N$5*T$5</f>
        <v>0</v>
      </c>
      <c r="U28" s="58">
        <f>O28/O$2*O$5*U$5</f>
        <v>0</v>
      </c>
      <c r="V28" s="58">
        <f>P28/P$2*P$5*V$5</f>
        <v>0</v>
      </c>
      <c r="W28" s="59">
        <f>SUM(T28+Q28,U28+R28,V28+S28)-MIN(T28+Q28,U28+R28,V28+S28)</f>
        <v>0</v>
      </c>
      <c r="X28" s="51"/>
      <c r="Y28" s="51"/>
      <c r="Z28" s="193"/>
      <c r="AA28" s="58"/>
      <c r="AB28" s="58"/>
      <c r="AC28" s="8"/>
      <c r="AD28" s="58">
        <f>X28/X$2*X$5*AD$5</f>
        <v>0</v>
      </c>
      <c r="AE28" s="58">
        <f>Y28/Y$2*Y$5*AE$5</f>
        <v>0</v>
      </c>
      <c r="AF28" s="58">
        <f>Z28/Z$2*Z$5*AF$5</f>
        <v>0</v>
      </c>
      <c r="AG28" s="59">
        <f>SUM(AD28+AA28,AE28+AB28,AF28+AC28)-MIN(AD28+AA28,AE28+AB28,AF28+AC28)</f>
        <v>0</v>
      </c>
      <c r="AH28" s="51"/>
      <c r="AI28" s="193"/>
      <c r="AJ28" s="194"/>
      <c r="AK28" s="58"/>
      <c r="AL28" s="58"/>
      <c r="AM28" s="9"/>
      <c r="AN28" s="58">
        <f>AH28/AH$2*AH$5*AN$5</f>
        <v>0</v>
      </c>
      <c r="AO28" s="58">
        <f>AI28/AI$2*AI$5*AO$5</f>
        <v>0</v>
      </c>
      <c r="AP28" s="58">
        <f>AJ28/AJ$2*AJ$5*AP$5</f>
        <v>0</v>
      </c>
      <c r="AQ28" s="59">
        <f>SUM(AN28+AK28,AO28+AL28,AP28+AM28)-MIN(AN28+AK28,AO28+AL28,AP28+AM28)</f>
        <v>0</v>
      </c>
      <c r="AR28" s="193"/>
      <c r="AS28" s="194"/>
      <c r="AT28" s="277">
        <v>2639</v>
      </c>
      <c r="AU28" s="58"/>
      <c r="AV28" s="73"/>
      <c r="AW28" s="54"/>
      <c r="AX28" s="58">
        <f>AR28/AR$2*AR$5*AX$5</f>
        <v>0</v>
      </c>
      <c r="AY28" s="58">
        <f>AS28/AS$2*AS$5*AY$5</f>
        <v>0</v>
      </c>
      <c r="AZ28" s="58">
        <f>AT28/AT$2*AT$5*AZ$5</f>
        <v>284.93229865771809</v>
      </c>
      <c r="BA28" s="59">
        <f>SUM(AX28+AU28,AY28+AV28,AZ28+AW28)-MIN(AX28+AU28,AY28+AV28,AZ28+AW28)</f>
        <v>284.93229865771809</v>
      </c>
      <c r="BB28" s="194"/>
      <c r="BC28" s="278">
        <v>2639</v>
      </c>
      <c r="BD28" s="183">
        <v>5099</v>
      </c>
      <c r="BE28" s="58"/>
      <c r="BF28" s="73"/>
      <c r="BG28" s="54"/>
      <c r="BH28" s="58">
        <f>BB28/BB$2*BB$5*BH$5</f>
        <v>0</v>
      </c>
      <c r="BI28" s="58">
        <f>BC28/BC$2*BC$5*BI$5</f>
        <v>257.33673749143247</v>
      </c>
      <c r="BJ28" s="58">
        <f>BD28/BD$2*BD$5*BJ$5</f>
        <v>380.31597504746406</v>
      </c>
      <c r="BK28" s="59">
        <f>SUM(BH28+BE28,BI28+BF28,BJ28+BG28)-MIN(BH28+BE28,BI28+BF28,BJ28+BG28)</f>
        <v>637.65271253889659</v>
      </c>
      <c r="BL28" s="278">
        <v>2639</v>
      </c>
      <c r="BM28" s="204">
        <v>5099</v>
      </c>
      <c r="BN28" s="188"/>
      <c r="BO28" s="75"/>
      <c r="BQ28" s="75"/>
      <c r="BR28" s="58">
        <f>BL28/BL$2*BL$5*BR$5</f>
        <v>242.26362805574593</v>
      </c>
      <c r="BS28" s="58">
        <f>BM28/BM$2*BM$5*BS$5</f>
        <v>311.16761594792519</v>
      </c>
      <c r="BT28" s="58">
        <f>BN28/BN$2*BN$5*BT$5</f>
        <v>0</v>
      </c>
      <c r="BU28" s="59">
        <f>SUM(BR28+BO28,BS28+BP28,BT28+BQ28)-MIN(BR28+BO28,BS28+BP28,BT28+BQ28)</f>
        <v>553.43124400367105</v>
      </c>
      <c r="BV28" s="204">
        <v>5099</v>
      </c>
      <c r="BW28" s="188"/>
      <c r="BX28">
        <v>4409</v>
      </c>
      <c r="BY28" s="75"/>
      <c r="CA28" s="75"/>
      <c r="CB28" s="58">
        <f>BV28/BV$2*BV$5*CB$5</f>
        <v>293.88052617304044</v>
      </c>
      <c r="CC28" s="58">
        <f>BW28/BW$2*BW$5*CC$5</f>
        <v>0</v>
      </c>
      <c r="CD28" s="58">
        <f>BX28/BX$2*BX$5*CD$5</f>
        <v>423.44450441734347</v>
      </c>
      <c r="CE28" s="59">
        <f>SUM(CB28+BY28,CC28+BZ28,CD28+CA28)-MIN(CB28+BY28,CC28+BZ28,CD28+CA28)</f>
        <v>717.3250305903839</v>
      </c>
      <c r="CF28" s="204"/>
      <c r="CG28" s="188">
        <v>4409</v>
      </c>
      <c r="CH28">
        <v>1493</v>
      </c>
      <c r="CI28" s="75"/>
      <c r="CK28" s="75"/>
      <c r="CL28" s="58">
        <f>CF28/CF$2*CF$5*CL$5</f>
        <v>0</v>
      </c>
      <c r="CM28" s="58">
        <f>CG28/CG$2*CG$5*CM$5</f>
        <v>349.23339104310412</v>
      </c>
      <c r="CN28" s="58">
        <f>CH28/CH$2*CH$5*CN$5</f>
        <v>217.53559052333804</v>
      </c>
      <c r="CO28" s="59">
        <f>SUM(CL28+CI28,CM28+CJ28,CN28+CK28)-MIN(CL28+CI28,CM28+CJ28,CN28+CK28)</f>
        <v>566.76898156644211</v>
      </c>
      <c r="CP28" s="188">
        <v>4409</v>
      </c>
      <c r="CQ28">
        <v>1493</v>
      </c>
      <c r="CS28" s="75"/>
      <c r="CU28" s="75"/>
      <c r="CV28" s="58">
        <f>CP28/CP$2*CP$5*CV$5</f>
        <v>329.58894263818519</v>
      </c>
      <c r="CW28" s="58">
        <f>CQ28/CQ$2*CQ$5*CW$5</f>
        <v>189.6078323903819</v>
      </c>
      <c r="CX28" s="58">
        <f>CR28/$CR$2*CR$5*CX$5</f>
        <v>0</v>
      </c>
      <c r="CY28" s="59">
        <f>SUM(CV28+CS28,CW28+CT28,CX28+CU28)-MIN(CV28+CS28,CW28+CT28,CX28+CU28)</f>
        <v>519.19677502856712</v>
      </c>
      <c r="DA28" s="135" t="s">
        <v>74</v>
      </c>
      <c r="DB28" s="135" t="s">
        <v>159</v>
      </c>
      <c r="DC28" s="104">
        <v>2019</v>
      </c>
      <c r="DD28" s="112">
        <f>$BR$5</f>
        <v>401.81428571428569</v>
      </c>
      <c r="DE28" s="112">
        <v>404.81983369263901</v>
      </c>
      <c r="DF28" s="112">
        <v>431.91407453033599</v>
      </c>
      <c r="DG28" s="105">
        <f t="shared" si="0"/>
        <v>357.77781233526565</v>
      </c>
      <c r="DH28" s="106">
        <v>2022</v>
      </c>
    </row>
    <row r="29" spans="1:112" customFormat="1" ht="12.9" customHeight="1" thickBot="1" x14ac:dyDescent="0.3">
      <c r="A29" s="51">
        <v>22</v>
      </c>
      <c r="B29" s="173" t="s">
        <v>190</v>
      </c>
      <c r="C29" s="145" t="s">
        <v>31</v>
      </c>
      <c r="D29" s="174">
        <v>6762</v>
      </c>
      <c r="E29" s="131"/>
      <c r="F29" s="174">
        <v>10300</v>
      </c>
      <c r="G29" s="175"/>
      <c r="H29" s="175">
        <f>$DF$59</f>
        <v>1.4432164613510121</v>
      </c>
      <c r="I29" s="175"/>
      <c r="J29" s="58">
        <f>D29/D$2*D$5*J$5</f>
        <v>397.16003316749584</v>
      </c>
      <c r="K29" s="58">
        <f>E29/E$2*E$5*K$5</f>
        <v>0</v>
      </c>
      <c r="L29" s="58">
        <f>F29/F$2*F$5*L$5</f>
        <v>517.77716844895349</v>
      </c>
      <c r="M29" s="59">
        <f>SUM(J29+G29,K29+H29,L29+I29)-MIN(J29+G29,K29+H29,L29+I29)</f>
        <v>914.93720161644944</v>
      </c>
      <c r="N29" s="138"/>
      <c r="O29" s="174">
        <v>10300</v>
      </c>
      <c r="P29" s="174"/>
      <c r="Q29" s="175">
        <f>$DF$59*$T$5/$V$5</f>
        <v>1.1152127201348732</v>
      </c>
      <c r="R29" s="175"/>
      <c r="S29" s="175"/>
      <c r="T29" s="58">
        <f>N29/N$2*N$5*T$5</f>
        <v>0</v>
      </c>
      <c r="U29" s="58">
        <f>O29/O$2*O$5*U$5</f>
        <v>423.63586509459827</v>
      </c>
      <c r="V29" s="191">
        <f>$DG$75</f>
        <v>389.95529751211365</v>
      </c>
      <c r="W29" s="59">
        <f>SUM(T29+Q29,U29+R29,V29+S29)-MIN(T29+Q29,U29+R29,V29+S29)</f>
        <v>813.59116260671192</v>
      </c>
      <c r="X29" s="174">
        <v>10300</v>
      </c>
      <c r="Y29" s="174"/>
      <c r="Z29" s="177">
        <v>2634</v>
      </c>
      <c r="AA29" s="175"/>
      <c r="AB29" s="175"/>
      <c r="AC29" s="8"/>
      <c r="AD29" s="58">
        <f>X29/X$2*X$5*AD$5</f>
        <v>400.10053925600948</v>
      </c>
      <c r="AE29" s="191">
        <f>$DG$75*$U$5/$V$5</f>
        <v>319.05433432809298</v>
      </c>
      <c r="AF29" s="58">
        <f>Z29/Z$2*Z$5*AF$5</f>
        <v>340.95315747402077</v>
      </c>
      <c r="AG29" s="59">
        <f>SUM(AD29+AA29,AE29+AB29,AF29+AC29)-MIN(AD29+AA29,AE29+AB29,AF29+AC29)</f>
        <v>741.05369673003031</v>
      </c>
      <c r="AH29" s="174"/>
      <c r="AI29" s="177">
        <v>2634</v>
      </c>
      <c r="AJ29" s="178"/>
      <c r="AK29" s="175"/>
      <c r="AL29" s="175"/>
      <c r="AM29" s="9"/>
      <c r="AN29" s="191">
        <f>$DG$75*$T$5/$V$5</f>
        <v>301.32909353208782</v>
      </c>
      <c r="AO29" s="58">
        <f>AI29/AI$2*AI$5*AO$5</f>
        <v>293.29832134292565</v>
      </c>
      <c r="AP29" s="58">
        <f>AJ29/AJ$2*AJ$5*AP$5</f>
        <v>0</v>
      </c>
      <c r="AQ29" s="59">
        <f>SUM(AN29+AK29,AO29+AL29,AP29+AM29)-MIN(AN29+AK29,AO29+AL29,AP29+AM29)</f>
        <v>594.62741487501353</v>
      </c>
      <c r="AR29" s="177">
        <v>2634</v>
      </c>
      <c r="AS29" s="178"/>
      <c r="AT29" s="96"/>
      <c r="AU29" s="175"/>
      <c r="AV29" s="179"/>
      <c r="AW29" s="54"/>
      <c r="AX29" s="58">
        <f>AR29/AR$2*AR$5*AX$5</f>
        <v>275.75235811350916</v>
      </c>
      <c r="AY29" s="58">
        <f>AS29/AS$2*AS$5*AY$5</f>
        <v>0</v>
      </c>
      <c r="AZ29" s="58">
        <f>AT29/AT$2*AT$5*AZ$5</f>
        <v>0</v>
      </c>
      <c r="BA29" s="59">
        <f>SUM(AX29+AU29,AY29+AV29,AZ29+AW29)-MIN(AX29+AU29,AY29+AV29,AZ29+AW29)</f>
        <v>275.75235811350916</v>
      </c>
      <c r="BB29" s="177"/>
      <c r="BC29" s="97"/>
      <c r="BD29" s="205"/>
      <c r="BE29" s="175"/>
      <c r="BF29" s="179"/>
      <c r="BG29" s="54"/>
      <c r="BH29" s="58">
        <f>BB29/BB$2*BB$5*BH$5</f>
        <v>0</v>
      </c>
      <c r="BI29" s="58">
        <f>BC29/BC$2*BC$5*BI$5</f>
        <v>0</v>
      </c>
      <c r="BJ29" s="58">
        <f>BD29/BD$2*BD$5*BJ$5</f>
        <v>0</v>
      </c>
      <c r="BK29" s="59">
        <f>SUM(BH29+BE29,BI29+BF29,BJ29+BG29)-MIN(BH29+BE29,BI29+BF29,BJ29+BG29)</f>
        <v>0</v>
      </c>
      <c r="BL29" s="97"/>
      <c r="BM29" s="125"/>
      <c r="BN29" s="188"/>
      <c r="BO29" s="75"/>
      <c r="BQ29" s="75"/>
      <c r="BR29" s="58">
        <f>BL29/BL$2*BL$5*BR$5</f>
        <v>0</v>
      </c>
      <c r="BS29" s="58">
        <f>BM29/BM$2*BM$5*BS$5</f>
        <v>0</v>
      </c>
      <c r="BT29" s="58">
        <f>BN29/BN$2*BN$5*BT$5</f>
        <v>0</v>
      </c>
      <c r="BU29" s="59">
        <f>SUM(BR29+BO29,BS29+BP29,BT29+BQ29)-MIN(BR29+BO29,BS29+BP29,BT29+BQ29)</f>
        <v>0</v>
      </c>
      <c r="BV29" s="125"/>
      <c r="BW29" s="188"/>
      <c r="BY29" s="75"/>
      <c r="CA29" s="75"/>
      <c r="CB29" s="58">
        <f>BV29/BV$2*BV$5*CB$5</f>
        <v>0</v>
      </c>
      <c r="CC29" s="58">
        <f>BW29/BW$2*BW$5*CC$5</f>
        <v>0</v>
      </c>
      <c r="CD29" s="58">
        <f>BX29/BX$2*BX$5*CD$5</f>
        <v>0</v>
      </c>
      <c r="CE29" s="59">
        <f>SUM(CB29+BY29,CC29+BZ29,CD29+CA29)-MIN(CB29+BY29,CC29+BZ29,CD29+CA29)</f>
        <v>0</v>
      </c>
      <c r="CF29" s="125"/>
      <c r="CG29" s="188"/>
      <c r="CI29" s="75"/>
      <c r="CK29" s="75"/>
      <c r="CL29" s="58">
        <f>CF29/CF$2*CF$5*CL$5</f>
        <v>0</v>
      </c>
      <c r="CM29" s="58">
        <f>CG29/CG$2*CG$5*CM$5</f>
        <v>0</v>
      </c>
      <c r="CN29" s="58">
        <f>CH29/CH$2*CH$5*CN$5</f>
        <v>0</v>
      </c>
      <c r="CO29" s="59">
        <f>SUM(CL29+CI29,CM29+CJ29,CN29+CK29)-MIN(CL29+CI29,CM29+CJ29,CN29+CK29)</f>
        <v>0</v>
      </c>
      <c r="CP29" s="188"/>
      <c r="CR29">
        <v>5384</v>
      </c>
      <c r="CS29" s="75"/>
      <c r="CU29" s="75"/>
      <c r="CV29" s="58">
        <f>CP29/CP$2*CP$5*CV$5</f>
        <v>0</v>
      </c>
      <c r="CW29" s="58">
        <f>CQ29/CQ$2*CQ$5*CW$5</f>
        <v>0</v>
      </c>
      <c r="CX29" s="58">
        <f>CR29/$CR$2*CR$5*CX$5</f>
        <v>502.84031311154604</v>
      </c>
      <c r="CY29" s="59">
        <f>SUM(CV29+CS29,CW29+CT29,CX29+CU29)-MIN(CV29+CS29,CW29+CT29,CX29+CU29)</f>
        <v>502.84031311154604</v>
      </c>
      <c r="DA29" s="135" t="s">
        <v>155</v>
      </c>
      <c r="DB29" s="134" t="s">
        <v>159</v>
      </c>
      <c r="DC29" s="104">
        <v>2019</v>
      </c>
      <c r="DD29" s="112">
        <f>$BR$5</f>
        <v>401.81428571428569</v>
      </c>
      <c r="DE29" s="109">
        <v>390.47582383738802</v>
      </c>
      <c r="DF29" s="112">
        <v>431.91407453033599</v>
      </c>
      <c r="DG29" s="105">
        <f t="shared" si="0"/>
        <v>345.10064575645697</v>
      </c>
      <c r="DH29" s="106">
        <v>2022</v>
      </c>
    </row>
    <row r="30" spans="1:112" customFormat="1" ht="12.9" customHeight="1" x14ac:dyDescent="0.25">
      <c r="A30" s="51">
        <v>23</v>
      </c>
      <c r="B30" s="173" t="s">
        <v>79</v>
      </c>
      <c r="C30" s="184" t="s">
        <v>80</v>
      </c>
      <c r="D30" s="185"/>
      <c r="E30" s="174">
        <v>6319</v>
      </c>
      <c r="F30" s="131"/>
      <c r="G30" s="58"/>
      <c r="H30" s="58"/>
      <c r="I30" s="58"/>
      <c r="J30" s="58">
        <f>D30/D$2*D$5*J$5</f>
        <v>0</v>
      </c>
      <c r="K30" s="58">
        <f>E30/E$2*E$5*K$5</f>
        <v>384.93975903614455</v>
      </c>
      <c r="L30" s="58">
        <f>F30/F$2*F$5*L$5</f>
        <v>0</v>
      </c>
      <c r="M30" s="59">
        <f>SUM(J30+G30,K30+H30,L30+I30)-MIN(J30+G30,K30+H30,L30+I30)</f>
        <v>384.93975903614455</v>
      </c>
      <c r="N30" s="176">
        <v>6319</v>
      </c>
      <c r="O30" s="131"/>
      <c r="P30" s="131">
        <v>8023</v>
      </c>
      <c r="Q30" s="58"/>
      <c r="R30" s="58"/>
      <c r="S30" s="58">
        <f>$DF$63</f>
        <v>19.223442703232127</v>
      </c>
      <c r="T30" s="58">
        <f>N30/N$2*N$5*T$5</f>
        <v>363.55421686746985</v>
      </c>
      <c r="U30" s="58">
        <f>O30/O$2*O$5*U$5</f>
        <v>0</v>
      </c>
      <c r="V30" s="58">
        <f>P30/P$2*P$5*V$5</f>
        <v>480.2100337359887</v>
      </c>
      <c r="W30" s="59">
        <f>SUM(T30+Q30,U30+R30,V30+S30)-MIN(T30+Q30,U30+R30,V30+S30)</f>
        <v>862.98769330669074</v>
      </c>
      <c r="X30" s="131"/>
      <c r="Y30" s="131">
        <v>8023</v>
      </c>
      <c r="Z30" s="193"/>
      <c r="AA30" s="58"/>
      <c r="AB30" s="58">
        <f>$DF$63*$U$5/$V$5</f>
        <v>15.728271302644469</v>
      </c>
      <c r="AC30" s="8"/>
      <c r="AD30" s="58">
        <f>X30/X$2*X$5*AD$5</f>
        <v>0</v>
      </c>
      <c r="AE30" s="58">
        <f>Y30/Y$2*Y$5*AE$5</f>
        <v>392.89911851126345</v>
      </c>
      <c r="AF30" s="58">
        <f>Z30/Z$2*Z$5*AF$5</f>
        <v>0</v>
      </c>
      <c r="AG30" s="59">
        <f>SUM(AD30+AA30,AE30+AB30,AF30+AC30)-MIN(AD30+AA30,AE30+AB30,AF30+AC30)</f>
        <v>408.62738981390794</v>
      </c>
      <c r="AH30" s="131">
        <v>8023</v>
      </c>
      <c r="AI30" s="193"/>
      <c r="AJ30" s="194"/>
      <c r="AK30" s="58">
        <f>$DF$63*$T$5/$V$5</f>
        <v>14.854478452497553</v>
      </c>
      <c r="AL30" s="58"/>
      <c r="AM30" s="9"/>
      <c r="AN30" s="58">
        <f>AH30/AH$2*AH$5*AN$5</f>
        <v>371.0713897050822</v>
      </c>
      <c r="AO30" s="58">
        <f>AI30/AI$2*AI$5*AO$5</f>
        <v>0</v>
      </c>
      <c r="AP30" s="58">
        <f>AJ30/AJ$2*AJ$5*AP$5</f>
        <v>0</v>
      </c>
      <c r="AQ30" s="59">
        <f>SUM(AN30+AK30,AO30+AL30,AP30+AM30)-MIN(AN30+AK30,AO30+AL30,AP30+AM30)</f>
        <v>385.92586815757977</v>
      </c>
      <c r="AR30" s="193"/>
      <c r="AS30" s="194"/>
      <c r="AT30" s="96"/>
      <c r="AU30" s="58"/>
      <c r="AV30" s="73"/>
      <c r="AW30" s="54"/>
      <c r="AX30" s="58">
        <f>AR30/AR$2*AR$5*AX$5</f>
        <v>0</v>
      </c>
      <c r="AY30" s="58">
        <f>AS30/AS$2*AS$5*AY$5</f>
        <v>0</v>
      </c>
      <c r="AZ30" s="58">
        <f>AT30/AT$2*AT$5*AZ$5</f>
        <v>0</v>
      </c>
      <c r="BA30" s="59">
        <f>SUM(AX30+AU30,AY30+AV30,AZ30+AW30)-MIN(AX30+AU30,AY30+AV30,AZ30+AW30)</f>
        <v>0</v>
      </c>
      <c r="BB30" s="194"/>
      <c r="BC30" s="202"/>
      <c r="BD30" s="205"/>
      <c r="BE30" s="58"/>
      <c r="BF30" s="73"/>
      <c r="BG30" s="54"/>
      <c r="BH30" s="58">
        <f>BB30/BB$2*BB$5*BH$5</f>
        <v>0</v>
      </c>
      <c r="BI30" s="58">
        <f>BC30/BC$2*BC$5*BI$5</f>
        <v>0</v>
      </c>
      <c r="BJ30" s="58">
        <f>BD30/BD$2*BD$5*BJ$5</f>
        <v>0</v>
      </c>
      <c r="BK30" s="59">
        <f>SUM(BH30+BE30,BI30+BF30,BJ30+BG30)-MIN(BH30+BE30,BI30+BF30,BJ30+BG30)</f>
        <v>0</v>
      </c>
      <c r="BL30" s="202"/>
      <c r="BM30" s="125"/>
      <c r="BN30" s="181">
        <v>1348</v>
      </c>
      <c r="BO30" s="75"/>
      <c r="BQ30" s="75"/>
      <c r="BR30" s="58">
        <f>BL30/BL$2*BL$5*BR$5</f>
        <v>0</v>
      </c>
      <c r="BS30" s="58">
        <f>BM30/BM$2*BM$5*BS$5</f>
        <v>0</v>
      </c>
      <c r="BT30" s="58">
        <f>BN30/BN$2*BN$5*BT$5</f>
        <v>272.4960765048798</v>
      </c>
      <c r="BU30" s="59">
        <f>SUM(BR30+BO30,BS30+BP30,BT30+BQ30)-MIN(BR30+BO30,BS30+BP30,BT30+BQ30)</f>
        <v>272.4960765048798</v>
      </c>
      <c r="BV30" s="125"/>
      <c r="BW30" s="181">
        <v>1348</v>
      </c>
      <c r="BY30" s="75"/>
      <c r="CA30" s="75"/>
      <c r="CB30" s="58">
        <f>BV30/BV$2*BV$5*CB$5</f>
        <v>0</v>
      </c>
      <c r="CC30" s="58">
        <f>BW30/BW$2*BW$5*CC$5</f>
        <v>244.40943210846925</v>
      </c>
      <c r="CD30" s="58">
        <f>BX30/BX$2*BX$5*CD$5</f>
        <v>0</v>
      </c>
      <c r="CE30" s="59">
        <f>SUM(CB30+BY30,CC30+BZ30,CD30+CA30)-MIN(CB30+BY30,CC30+BZ30,CD30+CA30)</f>
        <v>244.40943210846925</v>
      </c>
      <c r="CF30" s="125">
        <v>1348</v>
      </c>
      <c r="CG30" s="181"/>
      <c r="CI30" s="75"/>
      <c r="CK30" s="75"/>
      <c r="CL30" s="58">
        <f>CF30/CF$2*CF$5*CL$5</f>
        <v>228.68408986703346</v>
      </c>
      <c r="CM30" s="58">
        <f>CG30/CG$2*CG$5*CM$5</f>
        <v>0</v>
      </c>
      <c r="CN30" s="58">
        <f>CH30/CH$2*CH$5*CN$5</f>
        <v>0</v>
      </c>
      <c r="CO30" s="59">
        <f>SUM(CL30+CI30,CM30+CJ30,CN30+CK30)-MIN(CL30+CI30,CM30+CJ30,CN30+CK30)</f>
        <v>228.68408986703346</v>
      </c>
      <c r="CP30" s="181"/>
      <c r="CR30">
        <v>5341</v>
      </c>
      <c r="CS30" s="75"/>
      <c r="CU30" s="75"/>
      <c r="CV30" s="58">
        <f>CP30/CP$2*CP$5*CV$5</f>
        <v>0</v>
      </c>
      <c r="CW30" s="58">
        <f>CQ30/CQ$2*CQ$5*CW$5</f>
        <v>0</v>
      </c>
      <c r="CX30" s="58">
        <f>CR30/$CR$2*CR$5*CX$5</f>
        <v>498.82431506849321</v>
      </c>
      <c r="CY30" s="59">
        <f>SUM(CV30+CS30,CW30+CT30,CX30+CU30)-MIN(CV30+CS30,CW30+CT30,CX30+CU30)</f>
        <v>498.82431506849321</v>
      </c>
      <c r="DA30" s="135" t="s">
        <v>32</v>
      </c>
      <c r="DB30" s="135" t="s">
        <v>159</v>
      </c>
      <c r="DC30" s="104">
        <v>2019</v>
      </c>
      <c r="DD30" s="112">
        <f>$BR$5</f>
        <v>401.81428571428569</v>
      </c>
      <c r="DE30" s="112">
        <v>416.80782260548199</v>
      </c>
      <c r="DF30" s="112">
        <v>431.91407453033599</v>
      </c>
      <c r="DG30" s="105">
        <f t="shared" si="0"/>
        <v>368.37273899291756</v>
      </c>
      <c r="DH30" s="106">
        <v>2022</v>
      </c>
    </row>
    <row r="31" spans="1:112" customFormat="1" ht="12.9" customHeight="1" thickBot="1" x14ac:dyDescent="0.3">
      <c r="A31" s="51">
        <v>24</v>
      </c>
      <c r="B31" s="314" t="s">
        <v>164</v>
      </c>
      <c r="C31" s="51" t="s">
        <v>179</v>
      </c>
      <c r="D31" s="51"/>
      <c r="E31" s="51"/>
      <c r="F31" s="51"/>
      <c r="G31" s="58"/>
      <c r="H31" s="58"/>
      <c r="I31" s="58"/>
      <c r="J31" s="58">
        <f>D31/D$2*D$5*J$5</f>
        <v>0</v>
      </c>
      <c r="K31" s="58">
        <f>E31/E$2*E$5*K$5</f>
        <v>0</v>
      </c>
      <c r="L31" s="58">
        <f>F31/F$2*F$5*L$5</f>
        <v>0</v>
      </c>
      <c r="M31" s="59">
        <f>SUM(J31+G31,K31+H31,L31+I31)-MIN(J31+G31,K31+H31,L31+I31)</f>
        <v>0</v>
      </c>
      <c r="N31" s="129"/>
      <c r="O31" s="51"/>
      <c r="P31" s="51"/>
      <c r="Q31" s="58"/>
      <c r="R31" s="58"/>
      <c r="S31" s="58"/>
      <c r="T31" s="58">
        <f>N31/N$2*N$5*T$5</f>
        <v>0</v>
      </c>
      <c r="U31" s="58">
        <f>O31/O$2*O$5*U$5</f>
        <v>0</v>
      </c>
      <c r="V31" s="58">
        <f>P31/P$2*P$5*V$5</f>
        <v>0</v>
      </c>
      <c r="W31" s="59">
        <f>SUM(T31+Q31,U31+R31,V31+S31)-MIN(T31+Q31,U31+R31,V31+S31)</f>
        <v>0</v>
      </c>
      <c r="X31" s="51"/>
      <c r="Y31" s="51"/>
      <c r="Z31" s="309"/>
      <c r="AA31" s="58"/>
      <c r="AB31" s="58"/>
      <c r="AC31" s="8"/>
      <c r="AD31" s="58">
        <f>X31/X$2*X$5*AD$5</f>
        <v>0</v>
      </c>
      <c r="AE31" s="58">
        <f>Y31/Y$2*Y$5*AE$5</f>
        <v>0</v>
      </c>
      <c r="AF31" s="58">
        <f>Z31/Z$2*Z$5*AF$5</f>
        <v>0</v>
      </c>
      <c r="AG31" s="59">
        <f>SUM(AD31+AA31,AE31+AB31,AF31+AC31)-MIN(AD31+AA31,AE31+AB31,AF31+AC31)</f>
        <v>0</v>
      </c>
      <c r="AH31" s="51"/>
      <c r="AI31" s="309"/>
      <c r="AJ31" s="202"/>
      <c r="AK31" s="58"/>
      <c r="AL31" s="58"/>
      <c r="AM31" s="9"/>
      <c r="AN31" s="58">
        <f>AH31/AH$2*AH$5*AN$5</f>
        <v>0</v>
      </c>
      <c r="AO31" s="58">
        <f>AI31/AI$2*AI$5*AO$5</f>
        <v>0</v>
      </c>
      <c r="AP31" s="58">
        <f>AJ31/AJ$2*AJ$5*AP$5</f>
        <v>0</v>
      </c>
      <c r="AQ31" s="59">
        <f>SUM(AN31+AK31,AO31+AL31,AP31+AM31)-MIN(AN31+AK31,AO31+AL31,AP31+AM31)</f>
        <v>0</v>
      </c>
      <c r="AR31" s="309"/>
      <c r="AS31" s="202"/>
      <c r="AT31" s="96"/>
      <c r="AU31" s="58"/>
      <c r="AV31" s="73"/>
      <c r="AW31" s="54"/>
      <c r="AX31" s="58">
        <f>AR31/AR$2*AR$5*AX$5</f>
        <v>0</v>
      </c>
      <c r="AY31" s="58">
        <f>AS31/AS$2*AS$5*AY$5</f>
        <v>0</v>
      </c>
      <c r="AZ31" s="58">
        <f>AT31/AT$2*AT$5*AZ$5</f>
        <v>0</v>
      </c>
      <c r="BA31" s="59">
        <f>SUM(AX31+AU31,AY31+AV31,AZ31+AW31)-MIN(AX31+AU31,AY31+AV31,AZ31+AW31)</f>
        <v>0</v>
      </c>
      <c r="BB31" s="309"/>
      <c r="BC31" s="202"/>
      <c r="BD31" s="205"/>
      <c r="BE31" s="58"/>
      <c r="BF31" s="73"/>
      <c r="BG31" s="54"/>
      <c r="BH31" s="58">
        <f>BB31/BB$2*BB$5*BH$5</f>
        <v>0</v>
      </c>
      <c r="BI31" s="58">
        <f>BC31/BC$2*BC$5*BI$5</f>
        <v>0</v>
      </c>
      <c r="BJ31" s="58">
        <f>BD31/BD$2*BD$5*BJ$5</f>
        <v>0</v>
      </c>
      <c r="BK31" s="59">
        <f>SUM(BH31+BE31,BI31+BF31,BJ31+BG31)-MIN(BH31+BE31,BI31+BF31,BJ31+BG31)</f>
        <v>0</v>
      </c>
      <c r="BL31" s="202"/>
      <c r="BM31" s="125"/>
      <c r="BN31" s="181">
        <v>815</v>
      </c>
      <c r="BO31" s="75"/>
      <c r="BQ31" s="75"/>
      <c r="BR31" s="58">
        <f>BL31/BL$2*BL$5*BR$5</f>
        <v>0</v>
      </c>
      <c r="BS31" s="58">
        <f>BM31/BM$2*BM$5*BS$5</f>
        <v>0</v>
      </c>
      <c r="BT31" s="58">
        <f>BN31/BN$2*BN$5*BT$5</f>
        <v>164.75096613611058</v>
      </c>
      <c r="BU31" s="59">
        <f>SUM(BR31+BO31,BS31+BP31,BT31+BQ31)-MIN(BR31+BO31,BS31+BP31,BT31+BQ31)</f>
        <v>164.75096613611058</v>
      </c>
      <c r="BV31" s="125"/>
      <c r="BW31" s="181">
        <v>815</v>
      </c>
      <c r="BX31">
        <v>2517</v>
      </c>
      <c r="BY31" s="75"/>
      <c r="CA31" s="75"/>
      <c r="CB31" s="58">
        <f>BV31/BV$2*BV$5*CB$5</f>
        <v>0</v>
      </c>
      <c r="CC31" s="58">
        <f>BW31/BW$2*BW$5*CC$5</f>
        <v>147.76979760267241</v>
      </c>
      <c r="CD31" s="58">
        <f>BX31/BX$2*BX$5*CD$5</f>
        <v>241.73504595564833</v>
      </c>
      <c r="CE31" s="59">
        <f>SUM(CB31+BY31,CC31+BZ31,CD31+CA31)-MIN(CB31+BY31,CC31+BZ31,CD31+CA31)</f>
        <v>389.50484355832077</v>
      </c>
      <c r="CF31" s="125">
        <v>815</v>
      </c>
      <c r="CG31" s="181">
        <v>2517</v>
      </c>
      <c r="CH31">
        <v>1365</v>
      </c>
      <c r="CI31" s="75"/>
      <c r="CK31" s="75"/>
      <c r="CL31" s="58">
        <f>CF31/CF$2*CF$5*CL$5</f>
        <v>138.26226501604768</v>
      </c>
      <c r="CM31" s="58">
        <f>CG31/CG$2*CG$5*CM$5</f>
        <v>199.36957252335972</v>
      </c>
      <c r="CN31" s="58">
        <f>CH31/CH$2*CH$5*CN$5</f>
        <v>198.88551980198019</v>
      </c>
      <c r="CO31" s="59">
        <f>SUM(CL31+CI31,CM31+CJ31,CN31+CK31)-MIN(CL31+CI31,CM31+CJ31,CN31+CK31)</f>
        <v>398.25509232534</v>
      </c>
      <c r="CP31" s="181">
        <v>2517</v>
      </c>
      <c r="CQ31">
        <v>1365</v>
      </c>
      <c r="CR31">
        <v>2926</v>
      </c>
      <c r="CS31" s="75"/>
      <c r="CU31" s="75"/>
      <c r="CV31" s="58">
        <f>CP31/CP$2*CP$5*CV$5</f>
        <v>188.15499401685463</v>
      </c>
      <c r="CW31" s="58">
        <f>CQ31/CQ$2*CQ$5*CW$5</f>
        <v>173.35210396039605</v>
      </c>
      <c r="CX31" s="58">
        <f>CR31/$CR$2*CR$5*CX$5</f>
        <v>273.27465753424661</v>
      </c>
      <c r="CY31" s="59">
        <f>SUM(CV31+CS31,CW31+CT31,CX31+CU31)-MIN(CV31+CS31,CW31+CT31,CX31+CU31)</f>
        <v>461.42965155110124</v>
      </c>
      <c r="DA31" s="206" t="s">
        <v>74</v>
      </c>
      <c r="DB31" s="103" t="s">
        <v>165</v>
      </c>
      <c r="DC31" s="104">
        <v>2021</v>
      </c>
      <c r="DD31" s="112">
        <f>$BT$5</f>
        <v>440.8857142857143</v>
      </c>
      <c r="DE31" s="120">
        <v>414.3</v>
      </c>
      <c r="DF31" s="112">
        <f>$BS$5</f>
        <v>450</v>
      </c>
      <c r="DG31" s="105">
        <f t="shared" si="0"/>
        <v>385.61334190476191</v>
      </c>
      <c r="DH31" s="106">
        <v>2022</v>
      </c>
    </row>
    <row r="32" spans="1:112" customFormat="1" ht="12.9" customHeight="1" x14ac:dyDescent="0.25">
      <c r="A32" s="51">
        <v>25</v>
      </c>
      <c r="B32" s="173" t="s">
        <v>53</v>
      </c>
      <c r="C32" s="304" t="s">
        <v>31</v>
      </c>
      <c r="D32" s="131"/>
      <c r="E32" s="51"/>
      <c r="F32" s="51"/>
      <c r="G32" s="58"/>
      <c r="H32" s="58"/>
      <c r="I32" s="58"/>
      <c r="J32" s="58">
        <f>D32/D$2*D$5*J$5</f>
        <v>0</v>
      </c>
      <c r="K32" s="58">
        <f>E32/E$2*E$5*K$5</f>
        <v>0</v>
      </c>
      <c r="L32" s="58">
        <f>F32/F$2*F$5*L$5</f>
        <v>0</v>
      </c>
      <c r="M32" s="59">
        <f>SUM(J32+G32,K32+H32,L32+I32)-MIN(J32+G32,K32+H32,L32+I32)</f>
        <v>0</v>
      </c>
      <c r="N32" s="129"/>
      <c r="O32" s="51"/>
      <c r="P32" s="51">
        <v>7196</v>
      </c>
      <c r="Q32" s="58"/>
      <c r="R32" s="58"/>
      <c r="S32" s="58"/>
      <c r="T32" s="58">
        <f>N32/N$2*N$5*T$5</f>
        <v>0</v>
      </c>
      <c r="U32" s="58">
        <f>O32/O$2*O$5*U$5</f>
        <v>0</v>
      </c>
      <c r="V32" s="58">
        <f>P32/P$2*P$5*V$5</f>
        <v>430.71063227772339</v>
      </c>
      <c r="W32" s="59">
        <f>SUM(T32+Q32,U32+R32,V32+S32)-MIN(T32+Q32,U32+R32,V32+S32)</f>
        <v>430.71063227772339</v>
      </c>
      <c r="X32" s="51"/>
      <c r="Y32" s="51">
        <v>7196</v>
      </c>
      <c r="Z32" s="193"/>
      <c r="AA32" s="58"/>
      <c r="AB32" s="58"/>
      <c r="AC32" s="8"/>
      <c r="AD32" s="58">
        <f>X32/X$2*X$5*AD$5</f>
        <v>0</v>
      </c>
      <c r="AE32" s="58">
        <f>Y32/Y$2*Y$5*AE$5</f>
        <v>352.39960822722821</v>
      </c>
      <c r="AF32" s="58">
        <f>Z32/Z$2*Z$5*AF$5</f>
        <v>0</v>
      </c>
      <c r="AG32" s="59">
        <f>SUM(AD32+AA32,AE32+AB32,AF32+AC32)-MIN(AD32+AA32,AE32+AB32,AF32+AC32)</f>
        <v>352.39960822722821</v>
      </c>
      <c r="AH32" s="51">
        <v>7196</v>
      </c>
      <c r="AI32" s="193"/>
      <c r="AJ32" s="194"/>
      <c r="AK32" s="58"/>
      <c r="AL32" s="58"/>
      <c r="AM32" s="9"/>
      <c r="AN32" s="58">
        <f>AH32/AH$2*AH$5*AN$5</f>
        <v>332.82185221460441</v>
      </c>
      <c r="AO32" s="58">
        <f>AI32/AI$2*AI$5*AO$5</f>
        <v>0</v>
      </c>
      <c r="AP32" s="58">
        <f>AJ32/AJ$2*AJ$5*AP$5</f>
        <v>0</v>
      </c>
      <c r="AQ32" s="59">
        <f>SUM(AN32+AK32,AO32+AL32,AP32+AM32)-MIN(AN32+AK32,AO32+AL32,AP32+AM32)</f>
        <v>332.82185221460441</v>
      </c>
      <c r="AR32" s="193"/>
      <c r="AS32" s="194"/>
      <c r="AT32" s="96"/>
      <c r="AU32" s="58"/>
      <c r="AV32" s="73"/>
      <c r="AW32" s="54"/>
      <c r="AX32" s="58">
        <f>AR32/AR$2*AR$5*AX$5</f>
        <v>0</v>
      </c>
      <c r="AY32" s="58">
        <f>AS32/AS$2*AS$5*AY$5</f>
        <v>0</v>
      </c>
      <c r="AZ32" s="58">
        <f>AT32/AT$2*AT$5*AZ$5</f>
        <v>0</v>
      </c>
      <c r="BA32" s="59">
        <f>SUM(AX32+AU32,AY32+AV32,AZ32+AW32)-MIN(AX32+AU32,AY32+AV32,AZ32+AW32)</f>
        <v>0</v>
      </c>
      <c r="BB32" s="194"/>
      <c r="BC32" s="202"/>
      <c r="BD32" s="205"/>
      <c r="BE32" s="73"/>
      <c r="BF32" s="58"/>
      <c r="BG32" s="54"/>
      <c r="BH32" s="58">
        <f>BB32/BB$2*BB$5*BH$5</f>
        <v>0</v>
      </c>
      <c r="BI32" s="58">
        <f>BC32/BC$2*BC$5*BI$5</f>
        <v>0</v>
      </c>
      <c r="BJ32" s="58">
        <f>BD32/BD$2*BD$5*BJ$5</f>
        <v>0</v>
      </c>
      <c r="BK32" s="59">
        <f>SUM(BH32+BE32,BI32+BF32,BJ32+BG32)-MIN(BH32+BE32,BI32+BF32,BJ32+BG32)</f>
        <v>0</v>
      </c>
      <c r="BL32" s="202"/>
      <c r="BM32" s="125"/>
      <c r="BN32" s="188">
        <v>1562</v>
      </c>
      <c r="BO32" s="75"/>
      <c r="BQ32" s="75"/>
      <c r="BR32" s="58">
        <f>BL32/BL$2*BL$5*BR$5</f>
        <v>0</v>
      </c>
      <c r="BS32" s="58">
        <f>BM32/BM$2*BM$5*BS$5</f>
        <v>0</v>
      </c>
      <c r="BT32" s="58">
        <f>BN32/BN$2*BN$5*BT$5</f>
        <v>315.75583939215301</v>
      </c>
      <c r="BU32" s="59">
        <f>SUM(BR32+BO32,BS32+BP32,BT32+BQ32)-MIN(BR32+BO32,BS32+BP32,BT32+BQ32)</f>
        <v>315.75583939215301</v>
      </c>
      <c r="BV32" s="125"/>
      <c r="BW32" s="188">
        <v>1562</v>
      </c>
      <c r="BY32" s="75"/>
      <c r="CA32" s="75"/>
      <c r="CB32" s="58">
        <f>BV32/BV$2*BV$5*CB$5</f>
        <v>0</v>
      </c>
      <c r="CC32" s="58">
        <f>BW32/BW$2*BW$5*CC$5</f>
        <v>283.21033601886421</v>
      </c>
      <c r="CD32" s="58">
        <f>BX32/BX$2*BX$5*CD$5</f>
        <v>0</v>
      </c>
      <c r="CE32" s="59">
        <f>SUM(CB32+BY32,CC32+BZ32,CD32+CA32)-MIN(CB32+BY32,CC32+BZ32,CD32+CA32)</f>
        <v>283.21033601886421</v>
      </c>
      <c r="CF32" s="125">
        <v>1562</v>
      </c>
      <c r="CG32" s="188"/>
      <c r="CI32" s="75"/>
      <c r="CK32" s="75"/>
      <c r="CL32" s="58">
        <f>CF32/CF$2*CF$5*CL$5</f>
        <v>264.98853736817972</v>
      </c>
      <c r="CM32" s="58">
        <f>CG32/CG$2*CG$5*CM$5</f>
        <v>0</v>
      </c>
      <c r="CN32" s="58">
        <f>CH32/CH$2*CH$5*CN$5</f>
        <v>0</v>
      </c>
      <c r="CO32" s="59">
        <f>SUM(CL32+CI32,CM32+CJ32,CN32+CK32)-MIN(CL32+CI32,CM32+CJ32,CN32+CK32)</f>
        <v>264.98853736817972</v>
      </c>
      <c r="CP32" s="188"/>
      <c r="CR32">
        <v>4853</v>
      </c>
      <c r="CS32" s="75"/>
      <c r="CU32" s="75"/>
      <c r="CV32" s="58">
        <f>CP32/CP$2*CP$5*CV$5</f>
        <v>0</v>
      </c>
      <c r="CW32" s="58">
        <f>CQ32/CQ$2*CQ$5*CW$5</f>
        <v>0</v>
      </c>
      <c r="CX32" s="58">
        <f>CR32/$CR$2*CR$5*CX$5</f>
        <v>453.24740704500982</v>
      </c>
      <c r="CY32" s="59">
        <f>SUM(CV32+CS32,CW32+CT32,CX32+CU32)-MIN(CV32+CS32,CW32+CT32,CX32+CU32)</f>
        <v>453.24740704500982</v>
      </c>
      <c r="DA32" s="207" t="s">
        <v>115</v>
      </c>
      <c r="DB32" s="103" t="s">
        <v>165</v>
      </c>
      <c r="DC32" s="104">
        <v>2021</v>
      </c>
      <c r="DD32" s="112">
        <f>$BT$5</f>
        <v>440.8857142857143</v>
      </c>
      <c r="DE32" s="120">
        <v>433.95</v>
      </c>
      <c r="DF32" s="112">
        <f>$BS$5</f>
        <v>450</v>
      </c>
      <c r="DG32" s="105">
        <f t="shared" si="0"/>
        <v>403.90275095238098</v>
      </c>
      <c r="DH32" s="106">
        <v>2022</v>
      </c>
    </row>
    <row r="33" spans="1:112" customFormat="1" ht="12.9" customHeight="1" x14ac:dyDescent="0.25">
      <c r="A33" s="51">
        <v>26</v>
      </c>
      <c r="B33" s="173" t="s">
        <v>122</v>
      </c>
      <c r="C33" s="145" t="s">
        <v>31</v>
      </c>
      <c r="D33" s="174">
        <v>5332</v>
      </c>
      <c r="E33" s="174">
        <v>5044</v>
      </c>
      <c r="F33" s="174">
        <v>7482</v>
      </c>
      <c r="G33" s="175"/>
      <c r="H33" s="175"/>
      <c r="I33" s="175"/>
      <c r="J33" s="58">
        <f>D33/D$2*D$5*J$5</f>
        <v>313.17025981205086</v>
      </c>
      <c r="K33" s="58">
        <f>E33/E$2*E$5*K$5</f>
        <v>307.26952754839579</v>
      </c>
      <c r="L33" s="58">
        <f>F33/F$2*F$5*L$5</f>
        <v>376.11735673156022</v>
      </c>
      <c r="M33" s="59">
        <f>SUM(J33+G33,K33+H33,L33+I33)-MIN(J33+G33,K33+H33,L33+I33)</f>
        <v>689.28761654361108</v>
      </c>
      <c r="N33" s="176">
        <v>5044</v>
      </c>
      <c r="O33" s="174">
        <v>7482</v>
      </c>
      <c r="P33" s="174">
        <v>6117</v>
      </c>
      <c r="Q33" s="175"/>
      <c r="R33" s="175"/>
      <c r="S33" s="175"/>
      <c r="T33" s="58">
        <f>N33/N$2*N$5*T$5</f>
        <v>290.19899824015158</v>
      </c>
      <c r="U33" s="58">
        <f>O33/O$2*O$5*U$5</f>
        <v>307.7323827803674</v>
      </c>
      <c r="V33" s="58">
        <f>P33/P$2*P$5*V$5</f>
        <v>366.12797910545214</v>
      </c>
      <c r="W33" s="59">
        <f>SUM(T33+Q33,U33+R33,V33+S33)-MIN(T33+Q33,U33+R33,V33+S33)</f>
        <v>673.86036188581954</v>
      </c>
      <c r="X33" s="174">
        <v>7482</v>
      </c>
      <c r="Y33" s="174">
        <v>6117</v>
      </c>
      <c r="Z33" s="308">
        <v>2574</v>
      </c>
      <c r="AA33" s="175"/>
      <c r="AB33" s="175"/>
      <c r="AC33" s="8"/>
      <c r="AD33" s="58">
        <f>X33/X$2*X$5*AD$5</f>
        <v>290.63613929256923</v>
      </c>
      <c r="AE33" s="58">
        <f>Y33/Y$2*Y$5*AE$5</f>
        <v>299.55925563173355</v>
      </c>
      <c r="AF33" s="58">
        <f>Z33/Z$2*Z$5*AF$5</f>
        <v>333.18657074340524</v>
      </c>
      <c r="AG33" s="59">
        <f>SUM(AD33+AA33,AE33+AB33,AF33+AC33)-MIN(AD33+AA33,AE33+AB33,AF33+AC33)</f>
        <v>632.74582637513868</v>
      </c>
      <c r="AH33" s="174">
        <v>6117</v>
      </c>
      <c r="AI33" s="308">
        <v>2574</v>
      </c>
      <c r="AJ33" s="178">
        <v>3937</v>
      </c>
      <c r="AK33" s="175"/>
      <c r="AL33" s="175"/>
      <c r="AM33" s="9"/>
      <c r="AN33" s="58">
        <f>AH33/AH$2*AH$5*AN$5</f>
        <v>282.91707476330396</v>
      </c>
      <c r="AO33" s="58">
        <f>AI33/AI$2*AI$5*AO$5</f>
        <v>286.61726618705035</v>
      </c>
      <c r="AP33" s="58">
        <f>AJ33/AJ$2*AJ$5*AP$5</f>
        <v>333.43855866954112</v>
      </c>
      <c r="AQ33" s="59">
        <f>SUM(AN33+AK33,AO33+AL33,AP33+AM33)-MIN(AN33+AK33,AO33+AL33,AP33+AM33)</f>
        <v>620.05582485659158</v>
      </c>
      <c r="AR33" s="308">
        <v>2574</v>
      </c>
      <c r="AS33" s="178">
        <v>3937</v>
      </c>
      <c r="AT33" s="71">
        <v>2690</v>
      </c>
      <c r="AU33" s="175"/>
      <c r="AV33" s="179"/>
      <c r="AW33" s="54"/>
      <c r="AX33" s="58">
        <f>AR33/AR$2*AR$5*AX$5</f>
        <v>269.47098321342924</v>
      </c>
      <c r="AY33" s="58">
        <f>AS33/AS$2*AS$5*AY$5</f>
        <v>272.81336618417004</v>
      </c>
      <c r="AZ33" s="58">
        <f>AT33/AT$2*AT$5*AZ$5</f>
        <v>290.43875838926175</v>
      </c>
      <c r="BA33" s="59">
        <f>SUM(AX33+AU33,AY33+AV33,AZ33+AW33)-MIN(AX33+AU33,AY33+AV33,AZ33+AW33)</f>
        <v>563.25212457343173</v>
      </c>
      <c r="BB33" s="308">
        <v>3937</v>
      </c>
      <c r="BC33" s="87">
        <v>2690</v>
      </c>
      <c r="BD33" s="183">
        <v>5684</v>
      </c>
      <c r="BE33" s="175"/>
      <c r="BF33" s="179"/>
      <c r="BG33" s="54"/>
      <c r="BH33" s="58">
        <f>BB33/BB$2*BB$5*BH$5</f>
        <v>268.44617359217068</v>
      </c>
      <c r="BI33" s="58">
        <f>BC33/BC$2*BC$5*BI$5</f>
        <v>262.3098991481445</v>
      </c>
      <c r="BJ33" s="58">
        <f>BD33/BD$2*BD$5*BJ$5</f>
        <v>423.94901003525899</v>
      </c>
      <c r="BK33" s="59">
        <f>SUM(BH33+BE33,BI33+BF33,BJ33+BG33)-MIN(BH33+BE33,BI33+BF33,BJ33+BG33)</f>
        <v>692.39518362742967</v>
      </c>
      <c r="BL33" s="87">
        <v>2690</v>
      </c>
      <c r="BM33" s="75">
        <v>5684</v>
      </c>
      <c r="BN33" s="188"/>
      <c r="BO33" s="75"/>
      <c r="BQ33" s="75"/>
      <c r="BR33" s="58">
        <f>BL33/BL$2*BL$5*BR$5</f>
        <v>246.9454943046444</v>
      </c>
      <c r="BS33" s="58">
        <f>BM33/BM$2*BM$5*BS$5</f>
        <v>346.86737184703009</v>
      </c>
      <c r="BT33" s="58">
        <f>BN33/BN$2*BN$5*BT$5</f>
        <v>0</v>
      </c>
      <c r="BU33" s="59">
        <f>SUM(BR33+BO33,BS33+BP33,BT33+BQ33)-MIN(BR33+BO33,BS33+BP33,BT33+BQ33)</f>
        <v>593.81286615167448</v>
      </c>
      <c r="BV33" s="75">
        <v>5684</v>
      </c>
      <c r="BW33" s="188"/>
      <c r="BX33">
        <v>4411</v>
      </c>
      <c r="BY33" s="75"/>
      <c r="CA33" s="75"/>
      <c r="CB33" s="58">
        <f>BV33/BV$2*BV$5*CB$5</f>
        <v>327.59696229997286</v>
      </c>
      <c r="CC33" s="58">
        <f>BW33/BW$2*BW$5*CC$5</f>
        <v>0</v>
      </c>
      <c r="CD33" s="58">
        <f>BX33/BX$2*BX$5*CD$5</f>
        <v>423.63658629732413</v>
      </c>
      <c r="CE33" s="59">
        <f>SUM(CB33+BY33,CC33+BZ33,CD33+CA33)-MIN(CB33+BY33,CC33+BZ33,CD33+CA33)</f>
        <v>751.23354859729693</v>
      </c>
      <c r="CF33" s="75"/>
      <c r="CG33" s="188">
        <v>4411</v>
      </c>
      <c r="CH33">
        <v>758</v>
      </c>
      <c r="CI33" s="75"/>
      <c r="CK33" s="75"/>
      <c r="CL33" s="58">
        <f>CF33/CF$2*CF$5*CL$5</f>
        <v>0</v>
      </c>
      <c r="CM33" s="58">
        <f>CG33/CG$2*CG$5*CM$5</f>
        <v>349.39180945591568</v>
      </c>
      <c r="CN33" s="58">
        <f>CH33/CH$2*CH$5*CN$5</f>
        <v>110.44338755304101</v>
      </c>
      <c r="CO33" s="59">
        <f>SUM(CL33+CI33,CM33+CJ33,CN33+CK33)-MIN(CL33+CI33,CM33+CJ33,CN33+CK33)</f>
        <v>459.8351970089567</v>
      </c>
      <c r="CP33" s="188">
        <v>4411</v>
      </c>
      <c r="CQ33">
        <v>758</v>
      </c>
      <c r="CS33" s="75"/>
      <c r="CU33" s="75"/>
      <c r="CV33" s="58">
        <f>CP33/CP$2*CP$5*CV$5</f>
        <v>329.73844998345083</v>
      </c>
      <c r="CW33" s="58">
        <f>CQ33/CQ$2*CQ$5*CW$5</f>
        <v>96.264391796322485</v>
      </c>
      <c r="CX33" s="58">
        <f>CR33/$CR$2*CR$5*CX$5</f>
        <v>0</v>
      </c>
      <c r="CY33" s="59">
        <f>SUM(CV33+CS33,CW33+CT33,CX33+CU33)-MIN(CV33+CS33,CW33+CT33,CX33+CU33)</f>
        <v>426.00284177977335</v>
      </c>
      <c r="DA33" s="200" t="s">
        <v>150</v>
      </c>
      <c r="DB33" s="103" t="s">
        <v>165</v>
      </c>
      <c r="DC33" s="104">
        <v>2021</v>
      </c>
      <c r="DD33" s="112">
        <f>$BT$5</f>
        <v>440.8857142857143</v>
      </c>
      <c r="DE33" s="120">
        <v>450</v>
      </c>
      <c r="DF33" s="112">
        <f>$BS$5</f>
        <v>450</v>
      </c>
      <c r="DG33" s="105">
        <f t="shared" si="0"/>
        <v>418.84142857142859</v>
      </c>
      <c r="DH33" s="106">
        <v>2022</v>
      </c>
    </row>
    <row r="34" spans="1:112" customFormat="1" ht="12.9" customHeight="1" x14ac:dyDescent="0.25">
      <c r="A34" s="51">
        <v>27</v>
      </c>
      <c r="B34" s="173" t="s">
        <v>47</v>
      </c>
      <c r="C34" s="304" t="s">
        <v>31</v>
      </c>
      <c r="D34" s="131"/>
      <c r="E34" s="131"/>
      <c r="F34" s="51"/>
      <c r="G34" s="58">
        <f>$DF$58</f>
        <v>9.6762703150911911</v>
      </c>
      <c r="H34" s="58"/>
      <c r="I34" s="58"/>
      <c r="J34" s="58">
        <f>D34/D$2*D$5*J$5</f>
        <v>0</v>
      </c>
      <c r="K34" s="58">
        <f>E34/E$2*E$5*K$5</f>
        <v>0</v>
      </c>
      <c r="L34" s="58">
        <f>F34/F$2*F$5*L$5</f>
        <v>0</v>
      </c>
      <c r="M34" s="59">
        <f>SUM(J34+G34,K34+H34,L34+I34)-MIN(J34+G34,K34+H34,L34+I34)</f>
        <v>9.6762703150911911</v>
      </c>
      <c r="N34" s="138"/>
      <c r="O34" s="51"/>
      <c r="P34" s="267"/>
      <c r="Q34" s="58"/>
      <c r="R34" s="58"/>
      <c r="S34" s="58"/>
      <c r="T34" s="58">
        <f>N34/N$2*N$5*T$5</f>
        <v>0</v>
      </c>
      <c r="U34" s="58">
        <f>O34/O$2*O$5*U$5</f>
        <v>0</v>
      </c>
      <c r="V34" s="58">
        <f>P34/P$2*P$5*V$5</f>
        <v>0</v>
      </c>
      <c r="W34" s="59">
        <f>SUM(T34+Q34,U34+R34,V34+S34)-MIN(T34+Q34,U34+R34,V34+S34)</f>
        <v>0</v>
      </c>
      <c r="X34" s="51"/>
      <c r="Y34" s="51"/>
      <c r="Z34" s="201"/>
      <c r="AA34" s="58"/>
      <c r="AB34" s="58"/>
      <c r="AC34" s="8"/>
      <c r="AD34" s="58">
        <f>X34/X$2*X$5*AD$5</f>
        <v>0</v>
      </c>
      <c r="AE34" s="58">
        <f>Y34/Y$2*Y$5*AE$5</f>
        <v>0</v>
      </c>
      <c r="AF34" s="58">
        <f>Z34/Z$2*Z$5*AF$5</f>
        <v>0</v>
      </c>
      <c r="AG34" s="59">
        <f>SUM(AD34+AA34,AE34+AB34,AF34+AC34)-MIN(AD34+AA34,AE34+AB34,AF34+AC34)</f>
        <v>0</v>
      </c>
      <c r="AH34" s="51"/>
      <c r="AI34" s="201"/>
      <c r="AJ34" s="202"/>
      <c r="AK34" s="58"/>
      <c r="AL34" s="58"/>
      <c r="AM34" s="9"/>
      <c r="AN34" s="58">
        <f>AH34/AH$2*AH$5*AN$5</f>
        <v>0</v>
      </c>
      <c r="AO34" s="58">
        <f>AI34/AI$2*AI$5*AO$5</f>
        <v>0</v>
      </c>
      <c r="AP34" s="58">
        <f>AJ34/AJ$2*AJ$5*AP$5</f>
        <v>0</v>
      </c>
      <c r="AQ34" s="59">
        <f>SUM(AN34+AK34,AO34+AL34,AP34+AM34)-MIN(AN34+AK34,AO34+AL34,AP34+AM34)</f>
        <v>0</v>
      </c>
      <c r="AR34" s="201"/>
      <c r="AS34" s="202"/>
      <c r="AT34" s="96"/>
      <c r="AU34" s="58"/>
      <c r="AV34" s="73"/>
      <c r="AW34" s="54"/>
      <c r="AX34" s="58">
        <f>AR34/AR$2*AR$5*AX$5</f>
        <v>0</v>
      </c>
      <c r="AY34" s="58">
        <f>AS34/AS$2*AS$5*AY$5</f>
        <v>0</v>
      </c>
      <c r="AZ34" s="58">
        <f>AT34/AT$2*AT$5*AZ$5</f>
        <v>0</v>
      </c>
      <c r="BA34" s="59">
        <f>SUM(AX34+AU34,AY34+AV34,AZ34+AW34)-MIN(AX34+AU34,AY34+AV34,AZ34+AW34)</f>
        <v>0</v>
      </c>
      <c r="BB34" s="202"/>
      <c r="BC34" s="202"/>
      <c r="BD34" s="205"/>
      <c r="BE34" s="58"/>
      <c r="BF34" s="73"/>
      <c r="BG34" s="54"/>
      <c r="BH34" s="58">
        <f>BB34/BB$2*BB$5*BH$5</f>
        <v>0</v>
      </c>
      <c r="BI34" s="58">
        <f>BC34/BC$2*BC$5*BI$5</f>
        <v>0</v>
      </c>
      <c r="BJ34" s="58">
        <f>BD34/BD$2*BD$5*BJ$5</f>
        <v>0</v>
      </c>
      <c r="BK34" s="59">
        <f>SUM(BH34+BE34,BI34+BF34,BJ34+BG34)-MIN(BH34+BE34,BI34+BF34,BJ34+BG34)</f>
        <v>0</v>
      </c>
      <c r="BL34" s="202"/>
      <c r="BM34" s="125"/>
      <c r="BN34" s="181">
        <v>1801</v>
      </c>
      <c r="BO34" s="75"/>
      <c r="BQ34" s="75"/>
      <c r="BR34" s="58">
        <f>BL34/BL$2*BL$5*BR$5</f>
        <v>0</v>
      </c>
      <c r="BS34" s="58">
        <f>BM34/BM$2*BM$5*BS$5</f>
        <v>0</v>
      </c>
      <c r="BT34" s="58">
        <f>BN34/BN$2*BN$5*BT$5</f>
        <v>364.06931289709837</v>
      </c>
      <c r="BU34" s="59">
        <f>SUM(BR34+BO34,BS34+BP34,BT34+BQ34)-MIN(BR34+BO34,BS34+BP34,BT34+BQ34)</f>
        <v>364.06931289709837</v>
      </c>
      <c r="BV34" s="125"/>
      <c r="BW34" s="181">
        <v>1801</v>
      </c>
      <c r="BY34" s="75"/>
      <c r="CA34" s="75"/>
      <c r="CB34" s="58">
        <f>BV34/BV$2*BV$5*CB$5</f>
        <v>0</v>
      </c>
      <c r="CC34" s="58">
        <f>BW34/BW$2*BW$5*CC$5</f>
        <v>326.54405580664178</v>
      </c>
      <c r="CD34" s="58">
        <f>BX34/BX$2*BX$5*CD$5</f>
        <v>0</v>
      </c>
      <c r="CE34" s="59">
        <f>SUM(CB34+BY34,CC34+BZ34,CD34+CA34)-MIN(CB34+BY34,CC34+BZ34,CD34+CA34)</f>
        <v>326.54405580664178</v>
      </c>
      <c r="CF34" s="125">
        <v>1801</v>
      </c>
      <c r="CG34" s="181"/>
      <c r="CI34" s="75"/>
      <c r="CK34" s="75"/>
      <c r="CL34" s="58">
        <f>CF34/CF$2*CF$5*CL$5</f>
        <v>305.53415864282442</v>
      </c>
      <c r="CM34" s="58">
        <f>CG34/CG$2*CG$5*CM$5</f>
        <v>0</v>
      </c>
      <c r="CN34" s="58">
        <f>CH34/CH$2*CH$5*CN$5</f>
        <v>0</v>
      </c>
      <c r="CO34" s="59">
        <f>SUM(CL34+CI34,CM34+CJ34,CN34+CK34)-MIN(CL34+CI34,CM34+CJ34,CN34+CK34)</f>
        <v>305.53415864282442</v>
      </c>
      <c r="CP34" s="181"/>
      <c r="CR34">
        <v>4520</v>
      </c>
      <c r="CS34" s="75"/>
      <c r="CU34" s="75"/>
      <c r="CV34" s="58">
        <f>CP34/CP$2*CP$5*CV$5</f>
        <v>0</v>
      </c>
      <c r="CW34" s="58">
        <f>CQ34/CQ$2*CQ$5*CW$5</f>
        <v>0</v>
      </c>
      <c r="CX34" s="58">
        <f>CR34/$CR$2*CR$5*CX$5</f>
        <v>422.14677103718202</v>
      </c>
      <c r="CY34" s="59">
        <f>SUM(CV34+CS34,CW34+CT34,CX34+CU34)-MIN(CV34+CS34,CW34+CT34,CX34+CU34)</f>
        <v>422.14677103718202</v>
      </c>
      <c r="DA34" s="206" t="s">
        <v>74</v>
      </c>
      <c r="DB34" s="103" t="s">
        <v>165</v>
      </c>
      <c r="DC34" s="104">
        <v>2021</v>
      </c>
      <c r="DD34" s="112">
        <f>$CC$5</f>
        <v>395.44285714285712</v>
      </c>
      <c r="DE34" s="120">
        <v>391.28</v>
      </c>
      <c r="DF34" s="112">
        <f>$CB$5</f>
        <v>425</v>
      </c>
      <c r="DG34" s="105">
        <f t="shared" si="0"/>
        <v>345.86455784873942</v>
      </c>
      <c r="DH34" s="106">
        <v>2023</v>
      </c>
    </row>
    <row r="35" spans="1:112" customFormat="1" ht="12.9" customHeight="1" x14ac:dyDescent="0.25">
      <c r="A35" s="51">
        <v>28</v>
      </c>
      <c r="B35" s="316" t="s">
        <v>171</v>
      </c>
      <c r="C35" s="51" t="s">
        <v>172</v>
      </c>
      <c r="D35" s="51"/>
      <c r="E35" s="51"/>
      <c r="F35" s="51"/>
      <c r="G35" s="58"/>
      <c r="H35" s="58"/>
      <c r="I35" s="58"/>
      <c r="J35" s="58">
        <f>D35/D$2*D$5*J$5</f>
        <v>0</v>
      </c>
      <c r="K35" s="58">
        <f>E35/E$2*E$5*K$5</f>
        <v>0</v>
      </c>
      <c r="L35" s="58">
        <f>F35/F$2*F$5*L$5</f>
        <v>0</v>
      </c>
      <c r="M35" s="59">
        <f>SUM(J35+G35,K35+H35,L35+I35)-MIN(J35+G35,K35+H35,L35+I35)</f>
        <v>0</v>
      </c>
      <c r="N35" s="129"/>
      <c r="O35" s="51"/>
      <c r="P35" s="51"/>
      <c r="Q35" s="58"/>
      <c r="R35" s="58"/>
      <c r="S35" s="58"/>
      <c r="T35" s="58">
        <f>N35/N$2*N$5*T$5</f>
        <v>0</v>
      </c>
      <c r="U35" s="58">
        <f>O35/O$2*O$5*U$5</f>
        <v>0</v>
      </c>
      <c r="V35" s="58">
        <f>P35/P$2*P$5*V$5</f>
        <v>0</v>
      </c>
      <c r="W35" s="59">
        <f>SUM(T35+Q35,U35+R35,V35+S35)-MIN(T35+Q35,U35+R35,V35+S35)</f>
        <v>0</v>
      </c>
      <c r="X35" s="51"/>
      <c r="Y35" s="51"/>
      <c r="Z35" s="201"/>
      <c r="AA35" s="58"/>
      <c r="AB35" s="58"/>
      <c r="AC35" s="8"/>
      <c r="AD35" s="58">
        <f>X35/X$2*X$5*AD$5</f>
        <v>0</v>
      </c>
      <c r="AE35" s="58">
        <f>Y35/Y$2*Y$5*AE$5</f>
        <v>0</v>
      </c>
      <c r="AF35" s="58">
        <f>Z35/Z$2*Z$5*AF$5</f>
        <v>0</v>
      </c>
      <c r="AG35" s="59">
        <f>SUM(AD35+AA35,AE35+AB35,AF35+AC35)-MIN(AD35+AA35,AE35+AB35,AF35+AC35)</f>
        <v>0</v>
      </c>
      <c r="AH35" s="51"/>
      <c r="AI35" s="201"/>
      <c r="AJ35" s="202">
        <v>2862</v>
      </c>
      <c r="AK35" s="58"/>
      <c r="AL35" s="58"/>
      <c r="AM35" s="9"/>
      <c r="AN35" s="58">
        <f>AH35/AH$2*AH$5*AN$5</f>
        <v>0</v>
      </c>
      <c r="AO35" s="58">
        <f>AI35/AI$2*AI$5*AO$5</f>
        <v>0</v>
      </c>
      <c r="AP35" s="58">
        <f>AJ35/AJ$2*AJ$5*AP$5</f>
        <v>242.39297813366184</v>
      </c>
      <c r="AQ35" s="59">
        <f>SUM(AN35+AK35,AO35+AL35,AP35+AM35)-MIN(AN35+AK35,AO35+AL35,AP35+AM35)</f>
        <v>242.39297813366184</v>
      </c>
      <c r="AR35" s="201"/>
      <c r="AS35" s="202">
        <v>2862</v>
      </c>
      <c r="AT35" s="126">
        <v>2435</v>
      </c>
      <c r="AU35" s="58"/>
      <c r="AV35" s="73"/>
      <c r="AW35" s="54"/>
      <c r="AX35" s="58">
        <f>AR35/AR$2*AR$5*AX$5</f>
        <v>0</v>
      </c>
      <c r="AY35" s="58">
        <f>AS35/AS$2*AS$5*AY$5</f>
        <v>198.32152756390514</v>
      </c>
      <c r="AZ35" s="58">
        <f>AT35/AT$2*AT$5*AZ$5</f>
        <v>262.90645973154358</v>
      </c>
      <c r="BA35" s="59">
        <f>SUM(AX35+AU35,AY35+AV35,AZ35+AW35)-MIN(AX35+AU35,AY35+AV35,AZ35+AW35)</f>
        <v>461.22798729544871</v>
      </c>
      <c r="BB35" s="201">
        <v>2862</v>
      </c>
      <c r="BC35" s="127">
        <v>2435</v>
      </c>
      <c r="BD35" s="183">
        <v>4408</v>
      </c>
      <c r="BE35" s="58"/>
      <c r="BF35" s="73"/>
      <c r="BG35" s="54"/>
      <c r="BH35" s="58">
        <f>BB35/BB$2*BB$5*BH$5</f>
        <v>195.1467992940799</v>
      </c>
      <c r="BI35" s="58">
        <f>BC35/BC$2*BC$5*BI$5</f>
        <v>237.44409086458435</v>
      </c>
      <c r="BJ35" s="58">
        <f>BD35/BD$2*BD$5*BJ$5</f>
        <v>328.77678329264984</v>
      </c>
      <c r="BK35" s="59">
        <f>SUM(BH35+BE35,BI35+BF35,BJ35+BG35)-MIN(BH35+BE35,BI35+BF35,BJ35+BG35)</f>
        <v>566.22087415723422</v>
      </c>
      <c r="BL35" s="127">
        <v>2435</v>
      </c>
      <c r="BM35" s="75">
        <v>4408</v>
      </c>
      <c r="BN35" s="188"/>
      <c r="BO35" s="75"/>
      <c r="BQ35" s="75"/>
      <c r="BR35" s="58">
        <f>BL35/BL$2*BL$5*BR$5</f>
        <v>223.53616306015209</v>
      </c>
      <c r="BS35" s="58">
        <f>BM35/BM$2*BM$5*BS$5</f>
        <v>268.99918633034986</v>
      </c>
      <c r="BT35" s="58">
        <f>BN35/BN$2*BN$5*BT$5</f>
        <v>0</v>
      </c>
      <c r="BU35" s="59">
        <f>SUM(BR35+BO35,BS35+BP35,BT35+BQ35)-MIN(BR35+BO35,BS35+BP35,BT35+BQ35)</f>
        <v>492.53534939050195</v>
      </c>
      <c r="BV35" s="75">
        <v>4408</v>
      </c>
      <c r="BW35" s="188"/>
      <c r="BX35" s="101">
        <v>3648</v>
      </c>
      <c r="BY35" s="75"/>
      <c r="CA35" s="75"/>
      <c r="CB35" s="58">
        <f>BV35/BV$2*BV$5*CB$5</f>
        <v>254.05478708977489</v>
      </c>
      <c r="CC35" s="58">
        <f>BW35/BW$2*BW$5*CC$5</f>
        <v>0</v>
      </c>
      <c r="CD35" s="58">
        <f>BX35/BX$2*BX$5*CD$5</f>
        <v>350.35734908470602</v>
      </c>
      <c r="CE35" s="59">
        <f>SUM(CB35+BY35,CC35+BZ35,CD35+CA35)-MIN(CB35+BY35,CC35+BZ35,CD35+CA35)</f>
        <v>604.41213617448091</v>
      </c>
      <c r="CF35" s="75"/>
      <c r="CG35" s="188">
        <v>3648</v>
      </c>
      <c r="CH35" s="101"/>
      <c r="CI35" s="75"/>
      <c r="CK35" s="75"/>
      <c r="CL35" s="58">
        <f>CF35/CF$2*CF$5*CL$5</f>
        <v>0</v>
      </c>
      <c r="CM35" s="58">
        <f>CG35/CG$2*CG$5*CM$5</f>
        <v>288.95518496830204</v>
      </c>
      <c r="CN35" s="58">
        <f>CH35/CH$2*CH$5*CN$5</f>
        <v>0</v>
      </c>
      <c r="CO35" s="59">
        <f>SUM(CL35+CI35,CM35+CJ35,CN35+CK35)-MIN(CL35+CI35,CM35+CJ35,CN35+CK35)</f>
        <v>288.95518496830204</v>
      </c>
      <c r="CP35" s="188">
        <v>3648</v>
      </c>
      <c r="CQ35">
        <v>1146</v>
      </c>
      <c r="CS35" s="75"/>
      <c r="CU35" s="75"/>
      <c r="CV35" s="58">
        <f>CP35/CP$2*CP$5*CV$5</f>
        <v>272.70139776459501</v>
      </c>
      <c r="CW35" s="58">
        <f>CQ35/CQ$2*CQ$5*CW$5</f>
        <v>145.53956859971711</v>
      </c>
      <c r="CX35" s="58">
        <f>CR35/$CR$2*CR$5*CX$5</f>
        <v>0</v>
      </c>
      <c r="CY35" s="59">
        <f>SUM(CV35+CS35,CW35+CT35,CX35+CU35)-MIN(CV35+CS35,CW35+CT35,CX35+CU35)</f>
        <v>418.24096636431216</v>
      </c>
      <c r="DA35" s="207" t="s">
        <v>115</v>
      </c>
      <c r="DB35" s="103" t="s">
        <v>165</v>
      </c>
      <c r="DC35" s="104">
        <v>2021</v>
      </c>
      <c r="DD35" s="112">
        <f>$CC$5</f>
        <v>395.44285714285712</v>
      </c>
      <c r="DE35" s="120">
        <v>409.84</v>
      </c>
      <c r="DF35" s="112">
        <f>$CB$5</f>
        <v>425</v>
      </c>
      <c r="DG35" s="105">
        <f t="shared" si="0"/>
        <v>362.27031892436969</v>
      </c>
      <c r="DH35" s="106">
        <v>2023</v>
      </c>
    </row>
    <row r="36" spans="1:112" customFormat="1" ht="12.9" customHeight="1" thickBot="1" x14ac:dyDescent="0.3">
      <c r="A36" s="51">
        <v>29</v>
      </c>
      <c r="B36" s="306" t="s">
        <v>162</v>
      </c>
      <c r="C36" s="303" t="s">
        <v>33</v>
      </c>
      <c r="D36" s="51"/>
      <c r="E36" s="51"/>
      <c r="F36" s="51"/>
      <c r="G36" s="58"/>
      <c r="H36" s="58"/>
      <c r="I36" s="58"/>
      <c r="J36" s="58">
        <f>D36/D$2*D$5*J$5</f>
        <v>0</v>
      </c>
      <c r="K36" s="58">
        <f>E36/E$2*E$5*K$5</f>
        <v>0</v>
      </c>
      <c r="L36" s="58">
        <f>F36/F$2*F$5*L$5</f>
        <v>0</v>
      </c>
      <c r="M36" s="59">
        <f>SUM(J36+G36,K36+H36,L36+I36)-MIN(J36+G36,K36+H36,L36+I36)</f>
        <v>0</v>
      </c>
      <c r="N36" s="129"/>
      <c r="O36" s="51"/>
      <c r="P36" s="303"/>
      <c r="Q36" s="58"/>
      <c r="R36" s="58"/>
      <c r="S36" s="58"/>
      <c r="T36" s="58">
        <f>N36/N$2*N$5*T$5</f>
        <v>0</v>
      </c>
      <c r="U36" s="58">
        <f>O36/O$2*O$5*U$5</f>
        <v>0</v>
      </c>
      <c r="V36" s="58">
        <f>P36/P$2*P$5*V$5</f>
        <v>0</v>
      </c>
      <c r="W36" s="59">
        <f>SUM(T36+Q36,U36+R36,V36+S36)-MIN(T36+Q36,U36+R36,V36+S36)</f>
        <v>0</v>
      </c>
      <c r="X36" s="51"/>
      <c r="Y36" s="51"/>
      <c r="Z36" s="201"/>
      <c r="AA36" s="58"/>
      <c r="AB36" s="58"/>
      <c r="AC36" s="8"/>
      <c r="AD36" s="58">
        <f>X36/X$2*X$5*AD$5</f>
        <v>0</v>
      </c>
      <c r="AE36" s="58">
        <f>Y36/Y$2*Y$5*AE$5</f>
        <v>0</v>
      </c>
      <c r="AF36" s="58">
        <f>Z36/Z$2*Z$5*AF$5</f>
        <v>0</v>
      </c>
      <c r="AG36" s="59">
        <f>SUM(AD36+AA36,AE36+AB36,AF36+AC36)-MIN(AD36+AA36,AE36+AB36,AF36+AC36)</f>
        <v>0</v>
      </c>
      <c r="AH36" s="51"/>
      <c r="AI36" s="201"/>
      <c r="AJ36" s="202"/>
      <c r="AK36" s="58"/>
      <c r="AL36" s="58"/>
      <c r="AM36" s="9"/>
      <c r="AN36" s="58">
        <f>AH36/AH$2*AH$5*AN$5</f>
        <v>0</v>
      </c>
      <c r="AO36" s="58">
        <f>AI36/AI$2*AI$5*AO$5</f>
        <v>0</v>
      </c>
      <c r="AP36" s="58">
        <f>AJ36/AJ$2*AJ$5*AP$5</f>
        <v>0</v>
      </c>
      <c r="AQ36" s="59">
        <f>SUM(AN36+AK36,AO36+AL36,AP36+AM36)-MIN(AN36+AK36,AO36+AL36,AP36+AM36)</f>
        <v>0</v>
      </c>
      <c r="AR36" s="201"/>
      <c r="AS36" s="202"/>
      <c r="AT36" s="96"/>
      <c r="AU36" s="58"/>
      <c r="AV36" s="73"/>
      <c r="AW36" s="54"/>
      <c r="AX36" s="58">
        <f>AR36/AR$2*AR$5*AX$5</f>
        <v>0</v>
      </c>
      <c r="AY36" s="58">
        <f>AS36/AS$2*AS$5*AY$5</f>
        <v>0</v>
      </c>
      <c r="AZ36" s="58">
        <f>AT36/AT$2*AT$5*AZ$5</f>
        <v>0</v>
      </c>
      <c r="BA36" s="59">
        <f>SUM(AX36+AU36,AY36+AV36,AZ36+AW36)-MIN(AX36+AU36,AY36+AV36,AZ36+AW36)</f>
        <v>0</v>
      </c>
      <c r="BB36" s="201"/>
      <c r="BC36" s="202"/>
      <c r="BD36" s="205"/>
      <c r="BE36" s="58"/>
      <c r="BF36" s="73"/>
      <c r="BG36" s="54"/>
      <c r="BH36" s="58">
        <f>BB36/BB$2*BB$5*BH$5</f>
        <v>0</v>
      </c>
      <c r="BI36" s="58">
        <f>BC36/BC$2*BC$5*BI$5</f>
        <v>0</v>
      </c>
      <c r="BJ36" s="58">
        <f>BD36/BD$2*BD$5*BJ$5</f>
        <v>0</v>
      </c>
      <c r="BK36" s="59">
        <f>SUM(BH36+BE36,BI36+BF36,BJ36+BG36)-MIN(BH36+BE36,BI36+BF36,BJ36+BG36)</f>
        <v>0</v>
      </c>
      <c r="BL36" s="202"/>
      <c r="BM36" s="125"/>
      <c r="BN36" s="305"/>
      <c r="BO36" s="75"/>
      <c r="BQ36" s="75"/>
      <c r="BR36" s="58">
        <f>BL36/BL$2*BL$5*BR$5</f>
        <v>0</v>
      </c>
      <c r="BS36" s="58">
        <f>BM36/BM$2*BM$5*BS$5</f>
        <v>0</v>
      </c>
      <c r="BT36" s="58">
        <f>BN36/BN$2*BN$5*BT$5</f>
        <v>0</v>
      </c>
      <c r="BU36" s="59">
        <f>SUM(BR36+BO36,BS36+BP36,BT36+BQ36)-MIN(BR36+BO36,BS36+BP36,BT36+BQ36)</f>
        <v>0</v>
      </c>
      <c r="BV36" s="125"/>
      <c r="BW36" s="305"/>
      <c r="BX36">
        <v>2946</v>
      </c>
      <c r="BY36" s="75"/>
      <c r="CA36" s="75"/>
      <c r="CB36" s="58">
        <f>BV36/BV$2*BV$5*CB$5</f>
        <v>0</v>
      </c>
      <c r="CC36" s="58">
        <f>BW36/BW$2*BW$5*CC$5</f>
        <v>0</v>
      </c>
      <c r="CD36" s="58">
        <f>BX36/BX$2*BX$5*CD$5</f>
        <v>282.9366092114978</v>
      </c>
      <c r="CE36" s="59">
        <f>SUM(CB36+BY36,CC36+BZ36,CD36+CA36)-MIN(CB36+BY36,CC36+BZ36,CD36+CA36)</f>
        <v>282.9366092114978</v>
      </c>
      <c r="CF36" s="125"/>
      <c r="CG36" s="305">
        <v>2946</v>
      </c>
      <c r="CH36">
        <v>1501</v>
      </c>
      <c r="CI36" s="75"/>
      <c r="CK36" s="75"/>
      <c r="CL36" s="58">
        <f>CF36/CF$2*CF$5*CL$5</f>
        <v>0</v>
      </c>
      <c r="CM36" s="58">
        <f>CG36/CG$2*CG$5*CM$5</f>
        <v>233.35032207144127</v>
      </c>
      <c r="CN36" s="58">
        <f>CH36/CH$2*CH$5*CN$5</f>
        <v>218.7012199434229</v>
      </c>
      <c r="CO36" s="59">
        <f>SUM(CL36+CI36,CM36+CJ36,CN36+CK36)-MIN(CL36+CI36,CM36+CJ36,CN36+CK36)</f>
        <v>452.05154201486414</v>
      </c>
      <c r="CP36" s="305">
        <v>2946</v>
      </c>
      <c r="CQ36">
        <v>1501</v>
      </c>
      <c r="CR36">
        <v>2019</v>
      </c>
      <c r="CS36" s="75"/>
      <c r="CU36" s="75"/>
      <c r="CV36" s="58">
        <f>CP36/CP$2*CP$5*CV$5</f>
        <v>220.22431957634237</v>
      </c>
      <c r="CW36" s="58">
        <f>CQ36/CQ$2*CQ$5*CW$5</f>
        <v>190.623815417256</v>
      </c>
      <c r="CX36" s="58">
        <f>CR36/$CR$2*CR$5*CX$5</f>
        <v>188.56511741682974</v>
      </c>
      <c r="CY36" s="59">
        <f>SUM(CV36+CS36,CW36+CT36,CX36+CU36)-MIN(CV36+CS36,CW36+CT36,CX36+CU36)</f>
        <v>410.84813499359836</v>
      </c>
      <c r="DA36" s="200" t="s">
        <v>150</v>
      </c>
      <c r="DB36" s="103" t="s">
        <v>165</v>
      </c>
      <c r="DC36" s="104">
        <v>2021</v>
      </c>
      <c r="DD36" s="112">
        <f>$CC$5</f>
        <v>395.44285714285712</v>
      </c>
      <c r="DE36" s="120">
        <v>425</v>
      </c>
      <c r="DF36" s="112">
        <f>$CB$5</f>
        <v>425</v>
      </c>
      <c r="DG36" s="105">
        <f t="shared" si="0"/>
        <v>375.67071428571427</v>
      </c>
      <c r="DH36" s="106">
        <v>2023</v>
      </c>
    </row>
    <row r="37" spans="1:112" customFormat="1" ht="12.9" customHeight="1" x14ac:dyDescent="0.25">
      <c r="A37" s="51">
        <v>30</v>
      </c>
      <c r="B37" s="173" t="s">
        <v>104</v>
      </c>
      <c r="C37" s="307" t="s">
        <v>31</v>
      </c>
      <c r="D37" s="174">
        <v>5365</v>
      </c>
      <c r="E37" s="185">
        <v>6324</v>
      </c>
      <c r="F37" s="174">
        <v>9368</v>
      </c>
      <c r="G37" s="175"/>
      <c r="H37" s="175"/>
      <c r="I37" s="175"/>
      <c r="J37" s="58">
        <f>D37/D$2*D$5*J$5</f>
        <v>315.10848535102264</v>
      </c>
      <c r="K37" s="58">
        <f>E37/E$2*E$5*K$5</f>
        <v>385.24434817923378</v>
      </c>
      <c r="L37" s="58">
        <f>F37/F$2*F$5*L$5</f>
        <v>470.92587514852391</v>
      </c>
      <c r="M37" s="59">
        <f>SUM(J37+G37,K37+H37,L37+I37)-MIN(J37+G37,K37+H37,L37+I37)</f>
        <v>856.17022332775764</v>
      </c>
      <c r="N37" s="192">
        <v>6324</v>
      </c>
      <c r="O37" s="174">
        <v>9368</v>
      </c>
      <c r="P37" s="174">
        <v>8042</v>
      </c>
      <c r="Q37" s="175"/>
      <c r="R37" s="175"/>
      <c r="S37" s="175"/>
      <c r="T37" s="58">
        <f>N37/N$2*N$5*T$5</f>
        <v>363.84188439149858</v>
      </c>
      <c r="U37" s="58">
        <f>O37/O$2*O$5*U$5</f>
        <v>385.30298875788316</v>
      </c>
      <c r="V37" s="58">
        <f>P37/P$2*P$5*V$5</f>
        <v>481.34726303188597</v>
      </c>
      <c r="W37" s="59">
        <f>SUM(T37+Q37,U37+R37,V37+S37)-MIN(T37+Q37,U37+R37,V37+S37)</f>
        <v>866.65025178976907</v>
      </c>
      <c r="X37" s="174">
        <v>9368</v>
      </c>
      <c r="Y37" s="174">
        <v>8042</v>
      </c>
      <c r="Z37" s="189">
        <v>2578</v>
      </c>
      <c r="AA37" s="175"/>
      <c r="AB37" s="175"/>
      <c r="AC37" s="8"/>
      <c r="AD37" s="58">
        <f>X37/X$2*X$5*AD$5</f>
        <v>363.89726716022301</v>
      </c>
      <c r="AE37" s="58">
        <f>Y37/Y$2*Y$5*AE$5</f>
        <v>393.82957884427032</v>
      </c>
      <c r="AF37" s="58">
        <f>Z37/Z$2*Z$5*AF$5</f>
        <v>333.70434319211301</v>
      </c>
      <c r="AG37" s="59">
        <f>SUM(AD37+AA37,AE37+AB37,AF37+AC37)-MIN(AD37+AA37,AE37+AB37,AF37+AC37)</f>
        <v>757.72684600449327</v>
      </c>
      <c r="AH37" s="174">
        <v>8042</v>
      </c>
      <c r="AI37" s="189">
        <v>2578</v>
      </c>
      <c r="AJ37" s="190">
        <v>4756</v>
      </c>
      <c r="AK37" s="175"/>
      <c r="AL37" s="175"/>
      <c r="AM37" s="9"/>
      <c r="AN37" s="58">
        <f>AH37/AH$2*AH$5*AN$5</f>
        <v>371.95015779736644</v>
      </c>
      <c r="AO37" s="58">
        <f>AI37/AI$2*AI$5*AO$5</f>
        <v>287.06266986410873</v>
      </c>
      <c r="AP37" s="58">
        <f>AJ37/AJ$2*AJ$5*AP$5</f>
        <v>402.80258700338777</v>
      </c>
      <c r="AQ37" s="59">
        <f>SUM(AN37+AK37,AO37+AL37,AP37+AM37)-MIN(AN37+AK37,AO37+AL37,AP37+AM37)</f>
        <v>774.75274480075427</v>
      </c>
      <c r="AR37" s="189">
        <v>2578</v>
      </c>
      <c r="AS37" s="190">
        <v>4756</v>
      </c>
      <c r="AT37" s="71">
        <v>3981</v>
      </c>
      <c r="AU37" s="175"/>
      <c r="AV37" s="179"/>
      <c r="AW37" s="54"/>
      <c r="AX37" s="58">
        <f>AR37/AR$2*AR$5*AX$5</f>
        <v>269.88974154010123</v>
      </c>
      <c r="AY37" s="58">
        <f>AS37/AS$2*AS$5*AY$5</f>
        <v>329.56575300277183</v>
      </c>
      <c r="AZ37" s="58">
        <f>AT37/AT$2*AT$5*AZ$5</f>
        <v>429.82776845637579</v>
      </c>
      <c r="BA37" s="59">
        <f>SUM(AX37+AU37,AY37+AV37,AZ37+AW37)-MIN(AX37+AU37,AY37+AV37,AZ37+AW37)</f>
        <v>759.39352145914779</v>
      </c>
      <c r="BB37" s="190">
        <v>4756</v>
      </c>
      <c r="BC37" s="87">
        <v>3981</v>
      </c>
      <c r="BD37" s="183">
        <v>5671</v>
      </c>
      <c r="BE37" s="175"/>
      <c r="BF37" s="179"/>
      <c r="BG37" s="54"/>
      <c r="BH37" s="58">
        <f>BB37/BB$2*BB$5*BH$5</f>
        <v>324.29006898764641</v>
      </c>
      <c r="BI37" s="58">
        <f>BC37/BC$2*BC$5*BI$5</f>
        <v>388.1991481445217</v>
      </c>
      <c r="BJ37" s="58">
        <f>BD37/BD$2*BD$5*BJ$5</f>
        <v>422.97938703553024</v>
      </c>
      <c r="BK37" s="59">
        <f>SUM(BH37+BE37,BI37+BF37,BJ37+BG37)-MIN(BH37+BE37,BI37+BF37,BJ37+BG37)</f>
        <v>811.17853518005177</v>
      </c>
      <c r="BL37" s="87">
        <v>3981</v>
      </c>
      <c r="BM37" s="75">
        <v>5671</v>
      </c>
      <c r="BN37" s="181">
        <v>1764</v>
      </c>
      <c r="BO37" s="75"/>
      <c r="BQ37" s="75"/>
      <c r="BR37" s="58">
        <f>BL37/BL$2*BL$5*BR$5</f>
        <v>365.4609713110741</v>
      </c>
      <c r="BS37" s="58">
        <f>BM37/BM$2*BM$5*BS$5</f>
        <v>346.07404393816114</v>
      </c>
      <c r="BT37" s="58">
        <f>BN37/BN$2*BN$5*BT$5</f>
        <v>356.58982118294364</v>
      </c>
      <c r="BU37" s="59">
        <f>SUM(BR37+BO37,BS37+BP37,BT37+BQ37)-MIN(BR37+BO37,BS37+BP37,BT37+BQ37)</f>
        <v>722.05079249401774</v>
      </c>
      <c r="BV37" s="75">
        <v>5671</v>
      </c>
      <c r="BW37" s="181">
        <v>1764</v>
      </c>
      <c r="BX37">
        <v>0</v>
      </c>
      <c r="BY37" s="75"/>
      <c r="CA37" s="75"/>
      <c r="CB37" s="58">
        <f>BV37/BV$2*BV$5*CB$5</f>
        <v>326.84770816381882</v>
      </c>
      <c r="CC37" s="58">
        <f>BW37/BW$2*BW$5*CC$5</f>
        <v>319.83548830811554</v>
      </c>
      <c r="CD37" s="58">
        <f>BX37/BX$2*BX$5*CD$5</f>
        <v>0</v>
      </c>
      <c r="CE37" s="59">
        <f>SUM(CB37+BY37,CC37+BZ37,CD37+CA37)-MIN(CB37+BY37,CC37+BZ37,CD37+CA37)</f>
        <v>646.68319647193437</v>
      </c>
      <c r="CF37" s="75">
        <v>1764</v>
      </c>
      <c r="CG37" s="181">
        <v>0</v>
      </c>
      <c r="CH37" s="272"/>
      <c r="CI37" s="75"/>
      <c r="CK37" s="75"/>
      <c r="CL37" s="58">
        <f>CF37/CF$2*CF$5*CL$5</f>
        <v>299.25722145804679</v>
      </c>
      <c r="CM37" s="58">
        <f>CG37/CG$2*CG$5*CM$5</f>
        <v>0</v>
      </c>
      <c r="CN37" s="58">
        <f>CH37/CH$2*CH$5*CN$5</f>
        <v>0</v>
      </c>
      <c r="CO37" s="59">
        <f>SUM(CL37+CI37,CM37+CJ37,CN37+CK37)-MIN(CL37+CI37,CM37+CJ37,CN37+CK37)</f>
        <v>299.25722145804679</v>
      </c>
      <c r="CP37" s="181">
        <v>0</v>
      </c>
      <c r="CQ37" s="272"/>
      <c r="CR37">
        <v>4235</v>
      </c>
      <c r="CS37" s="75"/>
      <c r="CU37" s="75"/>
      <c r="CV37" s="58">
        <f>CP37/CP$2*CP$5*CV$5</f>
        <v>0</v>
      </c>
      <c r="CW37" s="58">
        <f>CQ37/CQ$2*CQ$5*CW$5</f>
        <v>0</v>
      </c>
      <c r="CX37" s="58">
        <f>CR37/$CR$2*CR$5*CX$5</f>
        <v>395.52910958904113</v>
      </c>
      <c r="CY37" s="59">
        <f>SUM(CV37+CS37,CW37+CT37,CX37+CU37)-MIN(CV37+CS37,CW37+CT37,CX37+CU37)</f>
        <v>395.52910958904113</v>
      </c>
      <c r="DA37" s="199" t="s">
        <v>64</v>
      </c>
      <c r="DB37" s="200" t="s">
        <v>169</v>
      </c>
      <c r="DC37" s="104">
        <v>2022</v>
      </c>
      <c r="DD37" s="120">
        <v>538.89</v>
      </c>
      <c r="DE37" s="105">
        <v>341.59</v>
      </c>
      <c r="DF37" s="112">
        <f>$CC$5</f>
        <v>395.44285714285712</v>
      </c>
      <c r="DG37" s="105">
        <f t="shared" si="0"/>
        <v>442.2268861005744</v>
      </c>
      <c r="DH37" s="106">
        <v>2023</v>
      </c>
    </row>
    <row r="38" spans="1:112" customFormat="1" ht="12.9" customHeight="1" thickBot="1" x14ac:dyDescent="0.3">
      <c r="A38" s="51">
        <v>31</v>
      </c>
      <c r="B38" s="137" t="s">
        <v>163</v>
      </c>
      <c r="C38" s="305" t="s">
        <v>33</v>
      </c>
      <c r="D38" s="131"/>
      <c r="E38" s="51"/>
      <c r="F38" s="51"/>
      <c r="G38" s="58"/>
      <c r="H38" s="58"/>
      <c r="I38" s="58"/>
      <c r="J38" s="58">
        <f>D38/D$2*D$5*J$5</f>
        <v>0</v>
      </c>
      <c r="K38" s="58">
        <f>E38/E$2*E$5*K$5</f>
        <v>0</v>
      </c>
      <c r="L38" s="58">
        <f>F38/F$2*F$5*L$5</f>
        <v>0</v>
      </c>
      <c r="M38" s="59">
        <f>SUM(J38+G38,K38+H38,L38+I38)-MIN(J38+G38,K38+H38,L38+I38)</f>
        <v>0</v>
      </c>
      <c r="N38" s="129"/>
      <c r="O38" s="51"/>
      <c r="P38" s="51"/>
      <c r="Q38" s="58"/>
      <c r="R38" s="58"/>
      <c r="S38" s="58"/>
      <c r="T38" s="58">
        <f>N38/N$2*N$5*T$5</f>
        <v>0</v>
      </c>
      <c r="U38" s="58">
        <f>O38/O$2*O$5*U$5</f>
        <v>0</v>
      </c>
      <c r="V38" s="58">
        <f>P38/P$2*P$5*V$5</f>
        <v>0</v>
      </c>
      <c r="W38" s="59">
        <f>SUM(T38+Q38,U38+R38,V38+S38)-MIN(T38+Q38,U38+R38,V38+S38)</f>
        <v>0</v>
      </c>
      <c r="X38" s="51"/>
      <c r="Y38" s="51"/>
      <c r="Z38" s="309"/>
      <c r="AA38" s="58"/>
      <c r="AB38" s="58"/>
      <c r="AC38" s="8"/>
      <c r="AD38" s="58">
        <f>X38/X$2*X$5*AD$5</f>
        <v>0</v>
      </c>
      <c r="AE38" s="58">
        <f>Y38/Y$2*Y$5*AE$5</f>
        <v>0</v>
      </c>
      <c r="AF38" s="58">
        <f>Z38/Z$2*Z$5*AF$5</f>
        <v>0</v>
      </c>
      <c r="AG38" s="59">
        <f>SUM(AD38+AA38,AE38+AB38,AF38+AC38)-MIN(AD38+AA38,AE38+AB38,AF38+AC38)</f>
        <v>0</v>
      </c>
      <c r="AH38" s="51"/>
      <c r="AI38" s="309"/>
      <c r="AJ38" s="202"/>
      <c r="AK38" s="58"/>
      <c r="AL38" s="58"/>
      <c r="AM38" s="9"/>
      <c r="AN38" s="58">
        <f>AH38/AH$2*AH$5*AN$5</f>
        <v>0</v>
      </c>
      <c r="AO38" s="58">
        <f>AI38/AI$2*AI$5*AO$5</f>
        <v>0</v>
      </c>
      <c r="AP38" s="58">
        <f>AJ38/AJ$2*AJ$5*AP$5</f>
        <v>0</v>
      </c>
      <c r="AQ38" s="59">
        <f>SUM(AN38+AK38,AO38+AL38,AP38+AM38)-MIN(AN38+AK38,AO38+AL38,AP38+AM38)</f>
        <v>0</v>
      </c>
      <c r="AR38" s="309"/>
      <c r="AS38" s="202"/>
      <c r="AT38" s="96"/>
      <c r="AU38" s="58"/>
      <c r="AV38" s="73"/>
      <c r="AW38" s="209"/>
      <c r="AX38" s="58">
        <f>AR38/AR$2*AR$5*AX$5</f>
        <v>0</v>
      </c>
      <c r="AY38" s="58">
        <f>AS38/AS$2*AS$5*AY$5</f>
        <v>0</v>
      </c>
      <c r="AZ38" s="58">
        <f>AT38/AT$2*AT$5*AZ$5</f>
        <v>0</v>
      </c>
      <c r="BA38" s="59">
        <f>SUM(AX38+AU38,AY38+AV38,AZ38+AW38)-MIN(AX38+AU38,AY38+AV38,AZ38+AW38)</f>
        <v>0</v>
      </c>
      <c r="BB38" s="202"/>
      <c r="BC38" s="202"/>
      <c r="BD38" s="183">
        <v>2823</v>
      </c>
      <c r="BE38" s="58"/>
      <c r="BF38" s="73"/>
      <c r="BG38" s="209"/>
      <c r="BH38" s="58">
        <f>BB38/BB$2*BB$5*BH$5</f>
        <v>0</v>
      </c>
      <c r="BI38" s="58">
        <f>BC38/BC$2*BC$5*BI$5</f>
        <v>0</v>
      </c>
      <c r="BJ38" s="58">
        <f>BD38/BD$2*BD$5*BJ$5</f>
        <v>210.55736371033359</v>
      </c>
      <c r="BK38" s="59">
        <f>SUM(BH38+BE38,BI38+BF38,BJ38+BG38)-MIN(BH38+BE38,BI38+BF38,BJ38+BG38)</f>
        <v>210.55736371033359</v>
      </c>
      <c r="BL38" s="202"/>
      <c r="BM38" s="75">
        <v>2823</v>
      </c>
      <c r="BN38" s="181">
        <v>1172</v>
      </c>
      <c r="BO38" s="75"/>
      <c r="BQ38" s="75"/>
      <c r="BR38" s="58">
        <f>BL38/BL$2*BL$5*BR$5</f>
        <v>0</v>
      </c>
      <c r="BS38" s="58">
        <f>BM38/BM$2*BM$5*BS$5</f>
        <v>172.27420667209111</v>
      </c>
      <c r="BT38" s="58">
        <f>BN38/BN$2*BN$5*BT$5</f>
        <v>236.91795375646819</v>
      </c>
      <c r="BU38" s="59">
        <f>SUM(BR38+BO38,BS38+BP38,BT38+BQ38)-MIN(BR38+BO38,BS38+BP38,BT38+BQ38)</f>
        <v>409.1921604285593</v>
      </c>
      <c r="BV38" s="75">
        <v>2823</v>
      </c>
      <c r="BW38" s="181">
        <v>1172</v>
      </c>
      <c r="BX38">
        <v>2314</v>
      </c>
      <c r="BY38" s="75"/>
      <c r="CA38" s="75"/>
      <c r="CB38" s="58">
        <f>BV38/BV$2*BV$5*CB$5</f>
        <v>162.70341741253051</v>
      </c>
      <c r="CC38" s="58">
        <f>BW38/BW$2*BW$5*CC$5</f>
        <v>212.4984083316958</v>
      </c>
      <c r="CD38" s="58">
        <f>BX38/BX$2*BX$5*CD$5</f>
        <v>222.23873513761234</v>
      </c>
      <c r="CE38" s="59">
        <f>SUM(CB38+BY38,CC38+BZ38,CD38+CA38)-MIN(CB38+BY38,CC38+BZ38,CD38+CA38)</f>
        <v>434.73714346930819</v>
      </c>
      <c r="CF38" s="75">
        <v>1172</v>
      </c>
      <c r="CG38" s="181">
        <v>2314</v>
      </c>
      <c r="CH38" s="77">
        <v>1466</v>
      </c>
      <c r="CI38" s="75"/>
      <c r="CK38" s="75"/>
      <c r="CL38" s="58">
        <f>CF38/CF$2*CF$5*CL$5</f>
        <v>198.82622650160476</v>
      </c>
      <c r="CM38" s="58">
        <f>CG38/CG$2*CG$5*CM$5</f>
        <v>183.29010362298547</v>
      </c>
      <c r="CN38" s="58">
        <f>CH38/CH$2*CH$5*CN$5</f>
        <v>213.60159123055163</v>
      </c>
      <c r="CO38" s="59">
        <f>SUM(CL38+CI38,CM38+CJ38,CN38+CK38)-MIN(CL38+CI38,CM38+CJ38,CN38+CK38)</f>
        <v>412.42781773215643</v>
      </c>
      <c r="CP38" s="181">
        <v>2314</v>
      </c>
      <c r="CQ38" s="77">
        <v>1466</v>
      </c>
      <c r="CR38">
        <v>784</v>
      </c>
      <c r="CS38" s="75"/>
      <c r="CU38" s="75"/>
      <c r="CV38" s="58">
        <f>CP38/CP$2*CP$5*CV$5</f>
        <v>172.97999847238842</v>
      </c>
      <c r="CW38" s="58">
        <f>CQ38/CQ$2*CQ$5*CW$5</f>
        <v>186.17888967468176</v>
      </c>
      <c r="CX38" s="58">
        <f>CR38/$CR$2*CR$5*CX$5</f>
        <v>73.221917808219189</v>
      </c>
      <c r="CY38" s="59">
        <f>SUM(CV38+CS38,CW38+CT38,CX38+CU38)-MIN(CV38+CS38,CW38+CT38,CX38+CU38)</f>
        <v>359.15888814707017</v>
      </c>
      <c r="DA38" s="199" t="s">
        <v>97</v>
      </c>
      <c r="DB38" s="200" t="s">
        <v>170</v>
      </c>
      <c r="DC38" s="104">
        <v>2022</v>
      </c>
      <c r="DD38" s="120">
        <v>538.89</v>
      </c>
      <c r="DE38" s="120">
        <v>270.33999999999997</v>
      </c>
      <c r="DF38" s="112">
        <f>$CC$5</f>
        <v>395.44285714285712</v>
      </c>
      <c r="DG38" s="105">
        <f t="shared" si="0"/>
        <v>349.98570329467861</v>
      </c>
      <c r="DH38" s="106">
        <v>2023</v>
      </c>
    </row>
    <row r="39" spans="1:112" customFormat="1" ht="12.9" customHeight="1" x14ac:dyDescent="0.25">
      <c r="A39" s="51">
        <v>32</v>
      </c>
      <c r="B39" s="131" t="s">
        <v>106</v>
      </c>
      <c r="C39" s="303" t="s">
        <v>33</v>
      </c>
      <c r="D39" s="131"/>
      <c r="E39" s="51"/>
      <c r="F39" s="51"/>
      <c r="G39" s="58"/>
      <c r="H39" s="58"/>
      <c r="I39" s="58"/>
      <c r="J39" s="58">
        <f>D39/D$2*D$5*J$5</f>
        <v>0</v>
      </c>
      <c r="K39" s="58">
        <f>E39/E$2*E$5*K$5</f>
        <v>0</v>
      </c>
      <c r="L39" s="58">
        <f>F39/F$2*F$5*L$5</f>
        <v>0</v>
      </c>
      <c r="M39" s="59">
        <f>SUM(J39+G39,K39+H39,L39+I39)-MIN(J39+G39,K39+H39,L39+I39)</f>
        <v>0</v>
      </c>
      <c r="N39" s="129"/>
      <c r="O39" s="51"/>
      <c r="P39" s="51">
        <v>2473</v>
      </c>
      <c r="Q39" s="58"/>
      <c r="R39" s="58"/>
      <c r="S39" s="58"/>
      <c r="T39" s="58">
        <f>N39/N$2*N$5*T$5</f>
        <v>0</v>
      </c>
      <c r="U39" s="58">
        <f>O39/O$2*O$5*U$5</f>
        <v>0</v>
      </c>
      <c r="V39" s="58">
        <f>P39/P$2*P$5*V$5</f>
        <v>148.01937098704974</v>
      </c>
      <c r="W39" s="59">
        <f>SUM(T39+Q39,U39+R39,V39+S39)-MIN(T39+Q39,U39+R39,V39+S39)</f>
        <v>148.01937098704974</v>
      </c>
      <c r="X39" s="51"/>
      <c r="Y39" s="51">
        <v>2473</v>
      </c>
      <c r="Z39" s="189">
        <v>2676</v>
      </c>
      <c r="AA39" s="58"/>
      <c r="AB39" s="58"/>
      <c r="AC39" s="8"/>
      <c r="AD39" s="58">
        <f>X39/X$2*X$5*AD$5</f>
        <v>0</v>
      </c>
      <c r="AE39" s="58">
        <f>Y39/Y$2*Y$5*AE$5</f>
        <v>121.10675808031343</v>
      </c>
      <c r="AF39" s="58">
        <f>Z39/Z$2*Z$5*AF$5</f>
        <v>346.38976818545166</v>
      </c>
      <c r="AG39" s="59">
        <f>SUM(AD39+AA39,AE39+AB39,AF39+AC39)-MIN(AD39+AA39,AE39+AB39,AF39+AC39)</f>
        <v>467.49652626576506</v>
      </c>
      <c r="AH39" s="51">
        <v>2473</v>
      </c>
      <c r="AI39" s="189">
        <v>2676</v>
      </c>
      <c r="AJ39" s="190"/>
      <c r="AK39" s="58"/>
      <c r="AL39" s="58"/>
      <c r="AM39" s="9"/>
      <c r="AN39" s="58">
        <f>AH39/AH$2*AH$5*AN$5</f>
        <v>114.37860485362934</v>
      </c>
      <c r="AO39" s="58">
        <f>AI39/AI$2*AI$5*AO$5</f>
        <v>297.97505995203835</v>
      </c>
      <c r="AP39" s="58">
        <f>AJ39/AJ$2*AJ$5*AP$5</f>
        <v>0</v>
      </c>
      <c r="AQ39" s="59">
        <f>SUM(AN39+AK39,AO39+AL39,AP39+AM39)-MIN(AN39+AK39,AO39+AL39,AP39+AM39)</f>
        <v>412.35366480566768</v>
      </c>
      <c r="AR39" s="189">
        <v>2676</v>
      </c>
      <c r="AS39" s="190"/>
      <c r="AT39" s="310">
        <v>1839</v>
      </c>
      <c r="AU39" s="58"/>
      <c r="AV39" s="73"/>
      <c r="AW39" s="54"/>
      <c r="AX39" s="58">
        <f>AR39/AR$2*AR$5*AX$5</f>
        <v>280.14932054356512</v>
      </c>
      <c r="AY39" s="58">
        <f>AS39/AS$2*AS$5*AY$5</f>
        <v>0</v>
      </c>
      <c r="AZ39" s="58">
        <f>AT39/AT$2*AT$5*AZ$5</f>
        <v>198.55645973154361</v>
      </c>
      <c r="BA39" s="59">
        <f>SUM(AX39+AU39,AY39+AV39,AZ39+AW39)-MIN(AX39+AU39,AY39+AV39,AZ39+AW39)</f>
        <v>478.70578027510874</v>
      </c>
      <c r="BB39" s="190"/>
      <c r="BC39" s="87">
        <v>1839</v>
      </c>
      <c r="BD39" s="180"/>
      <c r="BE39" s="58"/>
      <c r="BF39" s="73"/>
      <c r="BG39" s="54"/>
      <c r="BH39" s="58">
        <f>BB39/BB$2*BB$5*BH$5</f>
        <v>0</v>
      </c>
      <c r="BI39" s="58">
        <f>BC39/BC$2*BC$5*BI$5</f>
        <v>179.32635856261626</v>
      </c>
      <c r="BJ39" s="58">
        <f>BD39/BD$2*BD$5*BJ$5</f>
        <v>0</v>
      </c>
      <c r="BK39" s="59">
        <f>SUM(BH39+BE39,BI39+BF39,BJ39+BG39)-MIN(BH39+BE39,BI39+BF39,BJ39+BG39)</f>
        <v>179.32635856261626</v>
      </c>
      <c r="BL39" s="87">
        <v>1839</v>
      </c>
      <c r="BM39" s="90"/>
      <c r="BN39" s="181">
        <v>1129</v>
      </c>
      <c r="BO39" s="75"/>
      <c r="BQ39" s="75"/>
      <c r="BR39" s="58">
        <f>BL39/BL$2*BL$5*BR$5</f>
        <v>168.82258885733867</v>
      </c>
      <c r="BS39" s="58">
        <f>BM39/BM$2*BM$5*BS$5</f>
        <v>0</v>
      </c>
      <c r="BT39" s="58">
        <f>BN39/BN$2*BN$5*BT$5</f>
        <v>228.22557149407217</v>
      </c>
      <c r="BU39" s="59">
        <f>SUM(BR39+BO39,BS39+BP39,BT39+BQ39)-MIN(BR39+BO39,BS39+BP39,BT39+BQ39)</f>
        <v>397.04816035141084</v>
      </c>
      <c r="BV39" s="90"/>
      <c r="BW39" s="181">
        <v>1129</v>
      </c>
      <c r="BY39" s="75"/>
      <c r="CA39" s="75"/>
      <c r="CB39" s="58">
        <f>BV39/BV$2*BV$5*CB$5</f>
        <v>0</v>
      </c>
      <c r="CC39" s="58">
        <f>BW39/BW$2*BW$5*CC$5</f>
        <v>204.70196502259773</v>
      </c>
      <c r="CD39" s="58">
        <f>BX39/BX$2*BX$5*CD$5</f>
        <v>0</v>
      </c>
      <c r="CE39" s="59">
        <f>SUM(CB39+BY39,CC39+BZ39,CD39+CA39)-MIN(CB39+BY39,CC39+BZ39,CD39+CA39)</f>
        <v>204.70196502259773</v>
      </c>
      <c r="CF39" s="90">
        <v>1129</v>
      </c>
      <c r="CG39" s="181"/>
      <c r="CH39" s="305"/>
      <c r="CI39" s="75"/>
      <c r="CK39" s="75"/>
      <c r="CL39" s="58">
        <f>CF39/CF$2*CF$5*CL$5</f>
        <v>191.53140761118752</v>
      </c>
      <c r="CM39" s="58">
        <f>CG39/CG$2*CG$5*CM$5</f>
        <v>0</v>
      </c>
      <c r="CN39" s="58">
        <f>CH39/CH$2*CH$5*CN$5</f>
        <v>0</v>
      </c>
      <c r="CO39" s="59">
        <f>SUM(CL39+CI39,CM39+CJ39,CN39+CK39)-MIN(CL39+CI39,CM39+CJ39,CN39+CK39)</f>
        <v>191.53140761118752</v>
      </c>
      <c r="CP39" s="181"/>
      <c r="CQ39" s="305"/>
      <c r="CR39">
        <v>3678</v>
      </c>
      <c r="CS39" s="75"/>
      <c r="CU39" s="75"/>
      <c r="CV39" s="58">
        <f>CP39/CP$2*CP$5*CV$5</f>
        <v>0</v>
      </c>
      <c r="CW39" s="58">
        <f>CQ39/CQ$2*CQ$5*CW$5</f>
        <v>0</v>
      </c>
      <c r="CX39" s="58">
        <f>CR39/$CR$2*CR$5*CX$5</f>
        <v>343.50792563600783</v>
      </c>
      <c r="CY39" s="59">
        <f>SUM(CV39+CS39,CW39+CT39,CX39+CU39)-MIN(CV39+CS39,CW39+CT39,CX39+CU39)</f>
        <v>343.50792563600783</v>
      </c>
      <c r="DA39" s="199" t="s">
        <v>89</v>
      </c>
      <c r="DB39" s="200" t="s">
        <v>170</v>
      </c>
      <c r="DC39" s="104">
        <v>2022</v>
      </c>
      <c r="DD39" s="120">
        <v>538.89</v>
      </c>
      <c r="DE39" s="105">
        <v>0</v>
      </c>
      <c r="DF39" s="112">
        <f>$CC$5</f>
        <v>395.44285714285712</v>
      </c>
      <c r="DG39" s="105">
        <f t="shared" si="0"/>
        <v>0</v>
      </c>
      <c r="DH39" s="106">
        <v>2023</v>
      </c>
    </row>
    <row r="40" spans="1:112" customFormat="1" ht="12.9" customHeight="1" x14ac:dyDescent="0.25">
      <c r="A40" s="51">
        <v>33</v>
      </c>
      <c r="B40" s="315" t="s">
        <v>113</v>
      </c>
      <c r="C40" s="315" t="s">
        <v>31</v>
      </c>
      <c r="D40" s="185">
        <v>6551</v>
      </c>
      <c r="E40" s="185">
        <v>5687</v>
      </c>
      <c r="F40" s="51"/>
      <c r="G40" s="58"/>
      <c r="H40" s="58"/>
      <c r="I40" s="58"/>
      <c r="J40" s="58">
        <f>D40/D$2*D$5*J$5</f>
        <v>384.76713653952459</v>
      </c>
      <c r="K40" s="58">
        <f>E40/E$2*E$5*K$5</f>
        <v>346.43969134966829</v>
      </c>
      <c r="L40" s="58">
        <f>F40/F$2*F$5*L$5</f>
        <v>0</v>
      </c>
      <c r="M40" s="59">
        <f>SUM(J40+G40,K40+H40,L40+I40)-MIN(J40+G40,K40+H40,L40+I40)</f>
        <v>731.20682788919294</v>
      </c>
      <c r="N40" s="192">
        <v>5687</v>
      </c>
      <c r="O40" s="51"/>
      <c r="P40" s="51"/>
      <c r="Q40" s="58"/>
      <c r="R40" s="58"/>
      <c r="S40" s="58"/>
      <c r="T40" s="58">
        <f>N40/N$2*N$5*T$5</f>
        <v>327.19304183024229</v>
      </c>
      <c r="U40" s="58">
        <f>O40/O$2*O$5*U$5</f>
        <v>0</v>
      </c>
      <c r="V40" s="58">
        <f>P40/P$2*P$5*V$5</f>
        <v>0</v>
      </c>
      <c r="W40" s="59">
        <f>SUM(T40+Q40,U40+R40,V40+S40)-MIN(T40+Q40,U40+R40,V40+S40)</f>
        <v>327.19304183024229</v>
      </c>
      <c r="X40" s="51"/>
      <c r="Y40" s="51"/>
      <c r="Z40" s="309"/>
      <c r="AA40" s="58"/>
      <c r="AB40" s="58"/>
      <c r="AC40" s="8"/>
      <c r="AD40" s="58">
        <f>X40/X$2*X$5*AD$5</f>
        <v>0</v>
      </c>
      <c r="AE40" s="58">
        <f>Y40/Y$2*Y$5*AE$5</f>
        <v>0</v>
      </c>
      <c r="AF40" s="58">
        <f>Z40/Z$2*Z$5*AF$5</f>
        <v>0</v>
      </c>
      <c r="AG40" s="59">
        <f>SUM(AD40+AA40,AE40+AB40,AF40+AC40)-MIN(AD40+AA40,AE40+AB40,AF40+AC40)</f>
        <v>0</v>
      </c>
      <c r="AH40" s="51"/>
      <c r="AI40" s="309"/>
      <c r="AJ40" s="202"/>
      <c r="AK40" s="58"/>
      <c r="AL40" s="58"/>
      <c r="AM40" s="9"/>
      <c r="AN40" s="58">
        <f>AH40/AH$2*AH$5*AN$5</f>
        <v>0</v>
      </c>
      <c r="AO40" s="58">
        <f>AI40/AI$2*AI$5*AO$5</f>
        <v>0</v>
      </c>
      <c r="AP40" s="58">
        <f>AJ40/AJ$2*AJ$5*AP$5</f>
        <v>0</v>
      </c>
      <c r="AQ40" s="59">
        <f>SUM(AN40+AK40,AO40+AL40,AP40+AM40)-MIN(AN40+AK40,AO40+AL40,AP40+AM40)</f>
        <v>0</v>
      </c>
      <c r="AR40" s="309"/>
      <c r="AS40" s="202"/>
      <c r="AT40" s="96"/>
      <c r="AU40" s="58"/>
      <c r="AV40" s="73"/>
      <c r="AW40" s="54"/>
      <c r="AX40" s="58">
        <f>AR40/AR$2*AR$5*AX$5</f>
        <v>0</v>
      </c>
      <c r="AY40" s="58">
        <f>AS40/AS$2*AS$5*AY$5</f>
        <v>0</v>
      </c>
      <c r="AZ40" s="58">
        <f>AT40/AT$2*AT$5*AZ$5</f>
        <v>0</v>
      </c>
      <c r="BA40" s="59">
        <f>SUM(AX40+AU40,AY40+AV40,AZ40+AW40)-MIN(AX40+AU40,AY40+AV40,AZ40+AW40)</f>
        <v>0</v>
      </c>
      <c r="BB40" s="309"/>
      <c r="BC40" s="202"/>
      <c r="BD40" s="205"/>
      <c r="BE40" s="58"/>
      <c r="BF40" s="73"/>
      <c r="BG40" s="54"/>
      <c r="BH40" s="58">
        <f>BB40/BB$2*BB$5*BH$5</f>
        <v>0</v>
      </c>
      <c r="BI40" s="58">
        <f>BC40/BC$2*BC$5*BI$5</f>
        <v>0</v>
      </c>
      <c r="BJ40" s="58">
        <f>BD40/BD$2*BD$5*BJ$5</f>
        <v>0</v>
      </c>
      <c r="BK40" s="59">
        <f>SUM(BH40+BE40,BI40+BF40,BJ40+BG40)-MIN(BH40+BE40,BI40+BF40,BJ40+BG40)</f>
        <v>0</v>
      </c>
      <c r="BL40" s="202"/>
      <c r="BM40" s="125"/>
      <c r="BN40" s="188"/>
      <c r="BO40" s="75"/>
      <c r="BQ40" s="75"/>
      <c r="BR40" s="58">
        <f>BL40/BL$2*BL$5*BR$5</f>
        <v>0</v>
      </c>
      <c r="BS40" s="58">
        <f>BM40/BM$2*BM$5*BS$5</f>
        <v>0</v>
      </c>
      <c r="BT40" s="58">
        <f>BN40/BN$2*BN$5*BT$5</f>
        <v>0</v>
      </c>
      <c r="BU40" s="59">
        <f>SUM(BR40+BO40,BS40+BP40,BT40+BQ40)-MIN(BR40+BO40,BS40+BP40,BT40+BQ40)</f>
        <v>0</v>
      </c>
      <c r="BV40" s="125"/>
      <c r="BW40" s="188"/>
      <c r="BY40" s="75"/>
      <c r="CA40" s="75"/>
      <c r="CB40" s="58">
        <f>BV40/BV$2*BV$5*CB$5</f>
        <v>0</v>
      </c>
      <c r="CC40" s="58">
        <f>BW40/BW$2*BW$5*CC$5</f>
        <v>0</v>
      </c>
      <c r="CD40" s="58">
        <f>BX40/BX$2*BX$5*CD$5</f>
        <v>0</v>
      </c>
      <c r="CE40" s="59">
        <f>SUM(CB40+BY40,CC40+BZ40,CD40+CA40)-MIN(CB40+BY40,CC40+BZ40,CD40+CA40)</f>
        <v>0</v>
      </c>
      <c r="CF40" s="125"/>
      <c r="CG40" s="188"/>
      <c r="CI40" s="75"/>
      <c r="CK40" s="75"/>
      <c r="CL40" s="58">
        <f>CF40/CF$2*CF$5*CL$5</f>
        <v>0</v>
      </c>
      <c r="CM40" s="58">
        <f>CG40/CG$2*CG$5*CM$5</f>
        <v>0</v>
      </c>
      <c r="CN40" s="58">
        <f>CH40/CH$2*CH$5*CN$5</f>
        <v>0</v>
      </c>
      <c r="CO40" s="59">
        <f>SUM(CL40+CI40,CM40+CJ40,CN40+CK40)-MIN(CL40+CI40,CM40+CJ40,CN40+CK40)</f>
        <v>0</v>
      </c>
      <c r="CP40" s="188"/>
      <c r="CR40">
        <v>3529</v>
      </c>
      <c r="CS40" s="75"/>
      <c r="CU40" s="75"/>
      <c r="CV40" s="58">
        <f>CP40/CP$2*CP$5*CV$5</f>
        <v>0</v>
      </c>
      <c r="CW40" s="58">
        <f>CQ40/CQ$2*CQ$5*CW$5</f>
        <v>0</v>
      </c>
      <c r="CX40" s="58">
        <f>CR40/$CR$2*CR$5*CX$5</f>
        <v>329.59202544031308</v>
      </c>
      <c r="CY40" s="59">
        <f>SUM(CV40+CS40,CW40+CT40,CX40+CU40)-MIN(CV40+CS40,CW40+CT40,CX40+CU40)</f>
        <v>329.59202544031308</v>
      </c>
      <c r="DA40" s="210" t="s">
        <v>160</v>
      </c>
      <c r="DB40" s="200" t="s">
        <v>170</v>
      </c>
      <c r="DC40" s="104">
        <v>2022</v>
      </c>
      <c r="DD40" s="120">
        <v>538.89</v>
      </c>
      <c r="DE40" s="120">
        <v>283.75</v>
      </c>
      <c r="DF40" s="112">
        <f>$CC$5</f>
        <v>395.44285714285712</v>
      </c>
      <c r="DG40" s="105">
        <f t="shared" si="0"/>
        <v>367.34646485856729</v>
      </c>
      <c r="DH40" s="106">
        <v>2023</v>
      </c>
    </row>
    <row r="41" spans="1:112" customFormat="1" ht="12.9" customHeight="1" thickBot="1" x14ac:dyDescent="0.3">
      <c r="A41" s="51">
        <v>34</v>
      </c>
      <c r="B41" s="303" t="s">
        <v>160</v>
      </c>
      <c r="C41" s="303" t="s">
        <v>66</v>
      </c>
      <c r="D41" s="51"/>
      <c r="E41" s="51"/>
      <c r="F41" s="51"/>
      <c r="G41" s="58"/>
      <c r="H41" s="58"/>
      <c r="I41" s="58"/>
      <c r="J41" s="58">
        <f>D41/D$2*D$5*J$5</f>
        <v>0</v>
      </c>
      <c r="K41" s="58">
        <f>E41/E$2*E$5*K$5</f>
        <v>0</v>
      </c>
      <c r="L41" s="58">
        <f>F41/F$2*F$5*L$5</f>
        <v>0</v>
      </c>
      <c r="M41" s="59">
        <f>SUM(J41+G41,K41+H41,L41+I41)-MIN(J41+G41,K41+H41,L41+I41)</f>
        <v>0</v>
      </c>
      <c r="N41" s="129"/>
      <c r="O41" s="51"/>
      <c r="P41" s="51"/>
      <c r="Q41" s="58"/>
      <c r="R41" s="58"/>
      <c r="S41" s="58"/>
      <c r="T41" s="58">
        <f>N41/N$2*N$5*T$5</f>
        <v>0</v>
      </c>
      <c r="U41" s="58">
        <f>O41/O$2*O$5*U$5</f>
        <v>0</v>
      </c>
      <c r="V41" s="58">
        <f>P41/P$2*P$5*V$5</f>
        <v>0</v>
      </c>
      <c r="W41" s="59">
        <f>SUM(T41+Q41,U41+R41,V41+S41)-MIN(T41+Q41,U41+R41,V41+S41)</f>
        <v>0</v>
      </c>
      <c r="X41" s="51"/>
      <c r="Y41" s="51"/>
      <c r="Z41" s="177">
        <v>2209</v>
      </c>
      <c r="AA41" s="58"/>
      <c r="AB41" s="58"/>
      <c r="AC41" s="8"/>
      <c r="AD41" s="58">
        <f>X41/X$2*X$5*AD$5</f>
        <v>0</v>
      </c>
      <c r="AE41" s="58">
        <f>Y41/Y$2*Y$5*AE$5</f>
        <v>0</v>
      </c>
      <c r="AF41" s="58">
        <f>Z41/Z$2*Z$5*AF$5</f>
        <v>285.93983479882758</v>
      </c>
      <c r="AG41" s="59">
        <f>SUM(AD41+AA41,AE41+AB41,AF41+AC41)-MIN(AD41+AA41,AE41+AB41,AF41+AC41)</f>
        <v>285.93983479882758</v>
      </c>
      <c r="AH41" s="51"/>
      <c r="AI41" s="177">
        <v>2209</v>
      </c>
      <c r="AJ41" s="178">
        <v>3040</v>
      </c>
      <c r="AK41" s="58"/>
      <c r="AL41" s="58"/>
      <c r="AM41" s="9"/>
      <c r="AN41" s="58">
        <f>AH41/AH$2*AH$5*AN$5</f>
        <v>0</v>
      </c>
      <c r="AO41" s="58">
        <f>AI41/AI$2*AI$5*AO$5</f>
        <v>245.97418065547558</v>
      </c>
      <c r="AP41" s="58">
        <f>AJ41/AJ$2*AJ$5*AP$5</f>
        <v>257.46843239913767</v>
      </c>
      <c r="AQ41" s="59">
        <f>SUM(AN41+AK41,AO41+AL41,AP41+AM41)-MIN(AN41+AK41,AO41+AL41,AP41+AM41)</f>
        <v>503.44261305461328</v>
      </c>
      <c r="AR41" s="177">
        <v>2209</v>
      </c>
      <c r="AS41" s="178">
        <v>3040</v>
      </c>
      <c r="AT41" s="96"/>
      <c r="AU41" s="58"/>
      <c r="AV41" s="73"/>
      <c r="AW41" s="54"/>
      <c r="AX41" s="58">
        <f>AR41/AR$2*AR$5*AX$5</f>
        <v>231.25928590460961</v>
      </c>
      <c r="AY41" s="58">
        <f>AS41/AS$2*AS$5*AY$5</f>
        <v>210.65599014474898</v>
      </c>
      <c r="AZ41" s="58">
        <f>AT41/AT$2*AT$5*AZ$5</f>
        <v>0</v>
      </c>
      <c r="BA41" s="59">
        <f>SUM(AX41+AU41,AY41+AV41,AZ41+AW41)-MIN(AX41+AU41,AY41+AV41,AZ41+AW41)</f>
        <v>441.91527604935857</v>
      </c>
      <c r="BB41" s="177">
        <v>3040</v>
      </c>
      <c r="BC41" s="97"/>
      <c r="BD41" s="183">
        <v>2289</v>
      </c>
      <c r="BE41" s="58"/>
      <c r="BF41" s="73"/>
      <c r="BG41" s="54"/>
      <c r="BH41" s="58">
        <f>BB41/BB$2*BB$5*BH$5</f>
        <v>207.28381196855446</v>
      </c>
      <c r="BI41" s="58">
        <f>BC41/BC$2*BC$5*BI$5</f>
        <v>0</v>
      </c>
      <c r="BJ41" s="58">
        <f>BD41/BD$2*BD$5*BJ$5</f>
        <v>170.72823433685923</v>
      </c>
      <c r="BK41" s="59">
        <f>SUM(BH41+BE41,BI41+BF41,BJ41+BG41)-MIN(BH41+BE41,BI41+BF41,BJ41+BG41)</f>
        <v>378.01204630541372</v>
      </c>
      <c r="BL41" s="97"/>
      <c r="BM41" s="75">
        <v>2289</v>
      </c>
      <c r="BN41" s="188">
        <v>1565</v>
      </c>
      <c r="BO41" s="75"/>
      <c r="BQ41" s="75"/>
      <c r="BR41" s="58">
        <f>BL41/BL$2*BL$5*BR$5</f>
        <v>0</v>
      </c>
      <c r="BS41" s="58">
        <f>BM41/BM$2*BM$5*BS$5</f>
        <v>139.68673718470299</v>
      </c>
      <c r="BT41" s="58">
        <f>BN41/BN$2*BN$5*BT$5</f>
        <v>316.36228466627369</v>
      </c>
      <c r="BU41" s="59">
        <f>SUM(BR41+BO41,BS41+BP41,BT41+BQ41)-MIN(BR41+BO41,BS41+BP41,BT41+BQ41)</f>
        <v>456.04902185097671</v>
      </c>
      <c r="BV41" s="75">
        <v>2289</v>
      </c>
      <c r="BW41" s="188">
        <v>1565</v>
      </c>
      <c r="BY41" s="75"/>
      <c r="CA41" s="75"/>
      <c r="CB41" s="58">
        <f>BV41/BV$2*BV$5*CB$5</f>
        <v>131.92636289666393</v>
      </c>
      <c r="CC41" s="58">
        <f>BW41/BW$2*BW$5*CC$5</f>
        <v>283.75427392415014</v>
      </c>
      <c r="CD41" s="93">
        <f>$DG$40</f>
        <v>367.34646485856729</v>
      </c>
      <c r="CE41" s="59">
        <f>SUM(CB41+BY41,CC41+BZ41,CD41+CA41)-MIN(CB41+BY41,CC41+BZ41,CD41+CA41)</f>
        <v>651.10073878271737</v>
      </c>
      <c r="CF41" s="75">
        <v>1565</v>
      </c>
      <c r="CG41" s="188"/>
      <c r="CI41" s="75"/>
      <c r="CK41" s="75"/>
      <c r="CL41" s="58">
        <f>CF41/CF$2*CF$5*CL$5</f>
        <v>265.49747822099954</v>
      </c>
      <c r="CM41" s="93">
        <f>$DG$47</f>
        <v>302.96444989342871</v>
      </c>
      <c r="CN41" s="58">
        <f>CH41/CH$2*CH$5*CN$5</f>
        <v>0</v>
      </c>
      <c r="CO41" s="59">
        <f>SUM(CL41+CI41,CM41+CJ41,CN41+CK41)-MIN(CL41+CI41,CM41+CJ41,CN41+CK41)</f>
        <v>568.46192811442825</v>
      </c>
      <c r="CP41" s="188"/>
      <c r="CR41">
        <v>2995</v>
      </c>
      <c r="CS41" s="75"/>
      <c r="CU41" s="75"/>
      <c r="CV41" s="58">
        <f>DG67</f>
        <v>0</v>
      </c>
      <c r="CW41" s="58">
        <f>CQ41/CQ$2*CQ$5*CW$5</f>
        <v>0</v>
      </c>
      <c r="CX41" s="58">
        <f>CR41/$CR$2*CR$5*CX$5</f>
        <v>279.71893346379647</v>
      </c>
      <c r="CY41" s="59">
        <f>SUM(CV41+CS41,CW41+CT41,CX41+CU41)-MIN(CV41+CS41,CW41+CT41,CX41+CU41)</f>
        <v>279.71893346379647</v>
      </c>
      <c r="DA41" s="206" t="s">
        <v>74</v>
      </c>
      <c r="DB41" s="103" t="s">
        <v>165</v>
      </c>
      <c r="DC41" s="104">
        <v>2021</v>
      </c>
      <c r="DD41" s="112">
        <f>$CL$5</f>
        <v>370</v>
      </c>
      <c r="DE41" s="120">
        <v>391.28</v>
      </c>
      <c r="DF41" s="112">
        <f>$CB$5</f>
        <v>425</v>
      </c>
      <c r="DG41" s="105">
        <f t="shared" si="0"/>
        <v>323.6115764705882</v>
      </c>
      <c r="DH41" s="106">
        <v>2024</v>
      </c>
    </row>
    <row r="42" spans="1:112" customFormat="1" ht="12.9" customHeight="1" x14ac:dyDescent="0.25">
      <c r="A42" s="51">
        <v>35</v>
      </c>
      <c r="B42" s="265" t="s">
        <v>168</v>
      </c>
      <c r="C42" s="303" t="s">
        <v>243</v>
      </c>
      <c r="D42" s="131"/>
      <c r="E42" s="51"/>
      <c r="F42" s="51"/>
      <c r="G42" s="58"/>
      <c r="H42" s="58"/>
      <c r="I42" s="58"/>
      <c r="J42" s="58">
        <f>D42/D$2*D$5*J$5</f>
        <v>0</v>
      </c>
      <c r="K42" s="58">
        <f>E42/E$2*E$5*K$5</f>
        <v>0</v>
      </c>
      <c r="L42" s="58">
        <f>F42/F$2*F$5*L$5</f>
        <v>0</v>
      </c>
      <c r="M42" s="59">
        <f>SUM(J42+G42,K42+H42,L42+I42)-MIN(J42+G42,K42+H42,L42+I42)</f>
        <v>0</v>
      </c>
      <c r="N42" s="129"/>
      <c r="O42" s="51"/>
      <c r="P42" s="51"/>
      <c r="Q42" s="58"/>
      <c r="R42" s="58"/>
      <c r="S42" s="58"/>
      <c r="T42" s="58">
        <f>N42/N$2*N$5*T$5</f>
        <v>0</v>
      </c>
      <c r="U42" s="58">
        <f>O42/O$2*O$5*U$5</f>
        <v>0</v>
      </c>
      <c r="V42" s="58">
        <f>P42/P$2*P$5*V$5</f>
        <v>0</v>
      </c>
      <c r="W42" s="59">
        <f>SUM(T42+Q42,U42+R42,V42+S42)-MIN(T42+Q42,U42+R42,V42+S42)</f>
        <v>0</v>
      </c>
      <c r="X42" s="51"/>
      <c r="Y42" s="51"/>
      <c r="Z42" s="193"/>
      <c r="AA42" s="58"/>
      <c r="AB42" s="58"/>
      <c r="AC42" s="8"/>
      <c r="AD42" s="58">
        <f>X42/X$2*X$5*AD$5</f>
        <v>0</v>
      </c>
      <c r="AE42" s="58">
        <f>Y42/Y$2*Y$5*AE$5</f>
        <v>0</v>
      </c>
      <c r="AF42" s="58">
        <f>Z42/Z$2*Z$5*AF$5</f>
        <v>0</v>
      </c>
      <c r="AG42" s="59">
        <f>SUM(AD42+AA42,AE42+AB42,AF42+AC42)-MIN(AD42+AA42,AE42+AB42,AF42+AC42)</f>
        <v>0</v>
      </c>
      <c r="AH42" s="51"/>
      <c r="AI42" s="193"/>
      <c r="AJ42" s="194"/>
      <c r="AK42" s="58"/>
      <c r="AL42" s="58"/>
      <c r="AM42" s="9"/>
      <c r="AN42" s="58">
        <f>AH42/AH$2*AH$5*AN$5</f>
        <v>0</v>
      </c>
      <c r="AO42" s="58">
        <f>AI42/AI$2*AI$5*AO$5</f>
        <v>0</v>
      </c>
      <c r="AP42" s="58">
        <f>AJ42/AJ$2*AJ$5*AP$5</f>
        <v>0</v>
      </c>
      <c r="AQ42" s="59">
        <f>SUM(AN42+AK42,AO42+AL42,AP42+AM42)-MIN(AN42+AK42,AO42+AL42,AP42+AM42)</f>
        <v>0</v>
      </c>
      <c r="AR42" s="193"/>
      <c r="AS42" s="194"/>
      <c r="AT42" s="306"/>
      <c r="AU42" s="58"/>
      <c r="AV42" s="73"/>
      <c r="AW42" s="54"/>
      <c r="AX42" s="58">
        <f>AR42/AR$2*AR$5*AX$5</f>
        <v>0</v>
      </c>
      <c r="AY42" s="58">
        <f>AS42/AS$2*AS$5*AY$5</f>
        <v>0</v>
      </c>
      <c r="AZ42" s="58">
        <f>AT42/AT$2*AT$5*AZ$5</f>
        <v>0</v>
      </c>
      <c r="BA42" s="59">
        <f>SUM(AX42+AU42,AY42+AV42,AZ42+AW42)-MIN(AX42+AU42,AY42+AV42,AZ42+AW42)</f>
        <v>0</v>
      </c>
      <c r="BB42" s="194"/>
      <c r="BC42" s="202"/>
      <c r="BD42" s="205"/>
      <c r="BE42" s="58"/>
      <c r="BF42" s="73"/>
      <c r="BG42" s="54"/>
      <c r="BH42" s="58">
        <f>BB42/BB$2*BB$5*BH$5</f>
        <v>0</v>
      </c>
      <c r="BI42" s="58">
        <f>BC42/BC$2*BC$5*BI$5</f>
        <v>0</v>
      </c>
      <c r="BJ42" s="58">
        <f>BD42/BD$2*BD$5*BJ$5</f>
        <v>0</v>
      </c>
      <c r="BK42" s="59">
        <f>SUM(BH42+BE42,BI42+BF42,BJ42+BG42)-MIN(BH42+BE42,BI42+BF42,BJ42+BG42)</f>
        <v>0</v>
      </c>
      <c r="BL42" s="202"/>
      <c r="BM42" s="125"/>
      <c r="BN42" s="188"/>
      <c r="BO42" s="75"/>
      <c r="BQ42" s="75"/>
      <c r="BR42" s="58">
        <f>BL42/BL$2*BL$5*BR$5</f>
        <v>0</v>
      </c>
      <c r="BS42" s="58">
        <f>BM42/BM$2*BM$5*BS$5</f>
        <v>0</v>
      </c>
      <c r="BT42" s="58">
        <f>BN42/BN$2*BN$5*BT$5</f>
        <v>0</v>
      </c>
      <c r="BU42" s="59">
        <f>SUM(BR42+BO42,BS42+BP42,BT42+BQ42)-MIN(BR42+BO42,BS42+BP42,BT42+BQ42)</f>
        <v>0</v>
      </c>
      <c r="BV42" s="125"/>
      <c r="BW42" s="188"/>
      <c r="BY42" s="75"/>
      <c r="CA42" s="75"/>
      <c r="CB42" s="58">
        <f>BV42/BV$2*BV$5*CB$5</f>
        <v>0</v>
      </c>
      <c r="CC42" s="58">
        <f>BW42/BW$2*BW$5*CC$5</f>
        <v>0</v>
      </c>
      <c r="CD42" s="58">
        <f>BX42/BX$2*BX$5*CD$5</f>
        <v>0</v>
      </c>
      <c r="CE42" s="59">
        <f>SUM(CB42+BY42,CC42+BZ42,CD42+CA42)-MIN(CB42+BY42,CC42+BZ42,CD42+CA42)</f>
        <v>0</v>
      </c>
      <c r="CF42" s="125"/>
      <c r="CG42" s="188"/>
      <c r="CH42">
        <v>2126</v>
      </c>
      <c r="CI42" s="75"/>
      <c r="CK42" s="75"/>
      <c r="CL42" s="58">
        <f>CF42/CF$2*CF$5*CL$5</f>
        <v>0</v>
      </c>
      <c r="CM42" s="58">
        <f>CG42/CG$2*CG$5*CM$5</f>
        <v>0</v>
      </c>
      <c r="CN42" s="58">
        <f>CH42/CH$2*CH$5*CN$5</f>
        <v>309.766018387553</v>
      </c>
      <c r="CO42" s="59">
        <f>SUM(CL42+CI42,CM42+CJ42,CN42+CK42)-MIN(CL42+CI42,CM42+CJ42,CN42+CK42)</f>
        <v>309.766018387553</v>
      </c>
      <c r="CP42" s="188"/>
      <c r="CQ42">
        <v>2126</v>
      </c>
      <c r="CS42" s="75"/>
      <c r="CU42" s="75"/>
      <c r="CV42" s="58">
        <f>CP42/CP$2*CP$5*CV$5</f>
        <v>0</v>
      </c>
      <c r="CW42" s="58">
        <f>CQ42/CQ$2*CQ$5*CW$5</f>
        <v>269.99748939179631</v>
      </c>
      <c r="CX42" s="58">
        <f>CR42/$CR$2*CR$5*CX$5</f>
        <v>0</v>
      </c>
      <c r="CY42" s="59">
        <f>SUM(CV42+CS42,CW42+CT42,CX42+CU42)-MIN(CV42+CS42,CW42+CT42,CX42+CU42)</f>
        <v>269.99748939179631</v>
      </c>
      <c r="DA42" s="207" t="s">
        <v>115</v>
      </c>
      <c r="DB42" s="103" t="s">
        <v>165</v>
      </c>
      <c r="DC42" s="104">
        <v>2021</v>
      </c>
      <c r="DD42" s="112">
        <f>$CL$5</f>
        <v>370</v>
      </c>
      <c r="DE42" s="120">
        <v>409.84</v>
      </c>
      <c r="DF42" s="112">
        <f>$CB$5</f>
        <v>425</v>
      </c>
      <c r="DG42" s="105">
        <f t="shared" si="0"/>
        <v>338.96178823529408</v>
      </c>
      <c r="DH42" s="106">
        <v>2024</v>
      </c>
    </row>
    <row r="43" spans="1:112" customFormat="1" ht="12.9" customHeight="1" thickBot="1" x14ac:dyDescent="0.3">
      <c r="A43" s="51">
        <v>36</v>
      </c>
      <c r="B43" s="20" t="s">
        <v>238</v>
      </c>
      <c r="C43" s="51" t="s">
        <v>33</v>
      </c>
      <c r="D43" s="51"/>
      <c r="E43" s="51"/>
      <c r="F43" s="51"/>
      <c r="G43" s="58"/>
      <c r="H43" s="58"/>
      <c r="I43" s="58"/>
      <c r="J43" s="58">
        <f>D43/D$2*D$5*J$5</f>
        <v>0</v>
      </c>
      <c r="K43" s="58">
        <f>E43/E$2*E$5*K$5</f>
        <v>0</v>
      </c>
      <c r="L43" s="58">
        <f>F43/F$2*F$5*L$5</f>
        <v>0</v>
      </c>
      <c r="M43" s="59">
        <f>SUM(J43+G43,K43+H43,L43+I43)-MIN(J43+G43,K43+H43,L43+I43)</f>
        <v>0</v>
      </c>
      <c r="N43" s="129"/>
      <c r="O43" s="51"/>
      <c r="P43" s="51"/>
      <c r="Q43" s="58"/>
      <c r="R43" s="58"/>
      <c r="S43" s="58"/>
      <c r="T43" s="58">
        <f>N43/N$2*N$5*T$5</f>
        <v>0</v>
      </c>
      <c r="U43" s="58">
        <f>O43/O$2*O$5*U$5</f>
        <v>0</v>
      </c>
      <c r="V43" s="58">
        <f>P43/P$2*P$5*V$5</f>
        <v>0</v>
      </c>
      <c r="W43" s="59">
        <f>SUM(T43+Q43,U43+R43,V43+S43)-MIN(T43+Q43,U43+R43,V43+S43)</f>
        <v>0</v>
      </c>
      <c r="X43" s="51"/>
      <c r="Y43" s="51"/>
      <c r="Z43" s="201"/>
      <c r="AA43" s="58"/>
      <c r="AB43" s="58"/>
      <c r="AC43" s="8"/>
      <c r="AD43" s="58">
        <f>X43/X$2*X$5*AD$5</f>
        <v>0</v>
      </c>
      <c r="AE43" s="58">
        <f>Y43/Y$2*Y$5*AE$5</f>
        <v>0</v>
      </c>
      <c r="AF43" s="58">
        <f>Z43/Z$2*Z$5*AF$5</f>
        <v>0</v>
      </c>
      <c r="AG43" s="59">
        <f>SUM(AD43+AA43,AE43+AB43,AF43+AC43)-MIN(AD43+AA43,AE43+AB43,AF43+AC43)</f>
        <v>0</v>
      </c>
      <c r="AH43" s="51"/>
      <c r="AI43" s="201"/>
      <c r="AJ43" s="202"/>
      <c r="AK43" s="58"/>
      <c r="AL43" s="58"/>
      <c r="AM43" s="9"/>
      <c r="AN43" s="58">
        <f>AH43/AH$2*AH$5*AN$5</f>
        <v>0</v>
      </c>
      <c r="AO43" s="58">
        <f>AI43/AI$2*AI$5*AO$5</f>
        <v>0</v>
      </c>
      <c r="AP43" s="58">
        <f>AJ43/AJ$2*AJ$5*AP$5</f>
        <v>0</v>
      </c>
      <c r="AQ43" s="59">
        <f>SUM(AN43+AK43,AO43+AL43,AP43+AM43)-MIN(AN43+AK43,AO43+AL43,AP43+AM43)</f>
        <v>0</v>
      </c>
      <c r="AR43" s="201"/>
      <c r="AS43" s="202"/>
      <c r="AT43" s="96"/>
      <c r="AU43" s="58"/>
      <c r="AV43" s="73"/>
      <c r="AW43" s="54"/>
      <c r="AX43" s="58">
        <f>AR43/AR$2*AR$5*AX$5</f>
        <v>0</v>
      </c>
      <c r="AY43" s="58">
        <f>AS43/AS$2*AS$5*AY$5</f>
        <v>0</v>
      </c>
      <c r="AZ43" s="58">
        <f>AT43/AT$2*AT$5*AZ$5</f>
        <v>0</v>
      </c>
      <c r="BA43" s="59">
        <f>SUM(AX43+AU43,AY43+AV43,AZ43+AW43)-MIN(AX43+AU43,AY43+AV43,AZ43+AW43)</f>
        <v>0</v>
      </c>
      <c r="BB43" s="201"/>
      <c r="BC43" s="202"/>
      <c r="BD43" s="205"/>
      <c r="BE43" s="58"/>
      <c r="BF43" s="73"/>
      <c r="BG43" s="54"/>
      <c r="BH43" s="58">
        <f>BB43/BB$2*BB$5*BH$5</f>
        <v>0</v>
      </c>
      <c r="BI43" s="58">
        <f>BC43/BC$2*BC$5*BI$5</f>
        <v>0</v>
      </c>
      <c r="BJ43" s="58">
        <f>BD43/BD$2*BD$5*BJ$5</f>
        <v>0</v>
      </c>
      <c r="BK43" s="59">
        <f>SUM(BH43+BE43,BI43+BF43,BJ43+BG43)-MIN(BH43+BE43,BI43+BF43,BJ43+BG43)</f>
        <v>0</v>
      </c>
      <c r="BL43" s="202"/>
      <c r="BM43" s="125"/>
      <c r="BN43" s="188"/>
      <c r="BO43" s="75"/>
      <c r="BQ43" s="75"/>
      <c r="BR43" s="58">
        <f>BL43/BL$2*BL$5*BR$5</f>
        <v>0</v>
      </c>
      <c r="BS43" s="58">
        <f>BM43/BM$2*BM$5*BS$5</f>
        <v>0</v>
      </c>
      <c r="BT43" s="58">
        <f>BN43/BN$2*BN$5*BT$5</f>
        <v>0</v>
      </c>
      <c r="BU43" s="59">
        <f>SUM(BR43+BO43,BS43+BP43,BT43+BQ43)-MIN(BR43+BO43,BS43+BP43,BT43+BQ43)</f>
        <v>0</v>
      </c>
      <c r="BV43" s="125"/>
      <c r="BW43" s="188"/>
      <c r="BY43" s="75"/>
      <c r="CA43" s="75"/>
      <c r="CB43" s="58">
        <f>BV43/BV$2*BV$5*CB$5</f>
        <v>0</v>
      </c>
      <c r="CC43" s="58">
        <f>BW43/BW$2*BW$5*CC$5</f>
        <v>0</v>
      </c>
      <c r="CD43" s="58">
        <f>BX43/BX$2*BX$5*CD$5</f>
        <v>0</v>
      </c>
      <c r="CE43" s="59">
        <f>SUM(CB43+BY43,CC43+BZ43,CD43+CA43)-MIN(CB43+BY43,CC43+BZ43,CD43+CA43)</f>
        <v>0</v>
      </c>
      <c r="CF43" s="125"/>
      <c r="CG43" s="188"/>
      <c r="CI43" s="75"/>
      <c r="CK43" s="75"/>
      <c r="CL43" s="58">
        <f>CF43/CF$2*CF$5*CL$5</f>
        <v>0</v>
      </c>
      <c r="CM43" s="58">
        <f>CG43/CG$2*CG$5*CM$5</f>
        <v>0</v>
      </c>
      <c r="CN43" s="58">
        <f>CH43/CH$2*CH$5*CN$5</f>
        <v>0</v>
      </c>
      <c r="CO43" s="59">
        <f>SUM(CL43+CI43,CM43+CJ43,CN43+CK43)-MIN(CL43+CI43,CM43+CJ43,CN43+CK43)</f>
        <v>0</v>
      </c>
      <c r="CP43" s="188"/>
      <c r="CR43">
        <v>2385</v>
      </c>
      <c r="CS43" s="75"/>
      <c r="CU43" s="75"/>
      <c r="CV43" s="58">
        <f>CP43/CP$2*CP$5*CV$5</f>
        <v>0</v>
      </c>
      <c r="CW43" s="58">
        <f>CQ43/CQ$2*CQ$5*CW$5</f>
        <v>0</v>
      </c>
      <c r="CX43" s="58">
        <f>CR43/$CR$2*CR$5*CX$5</f>
        <v>222.74779843444227</v>
      </c>
      <c r="CY43" s="59">
        <f>SUM(CV43+CS43,CW43+CT43,CX43+CU43)-MIN(CV43+CS43,CW43+CT43,CX43+CU43)</f>
        <v>222.74779843444227</v>
      </c>
      <c r="DA43" s="200" t="s">
        <v>150</v>
      </c>
      <c r="DB43" s="103" t="s">
        <v>165</v>
      </c>
      <c r="DC43" s="104">
        <v>2021</v>
      </c>
      <c r="DD43" s="112">
        <f>$CL$5</f>
        <v>370</v>
      </c>
      <c r="DE43" s="120">
        <v>425</v>
      </c>
      <c r="DF43" s="112">
        <f>$CB$5</f>
        <v>425</v>
      </c>
      <c r="DG43" s="105">
        <f t="shared" si="0"/>
        <v>351.5</v>
      </c>
      <c r="DH43" s="106">
        <v>2024</v>
      </c>
    </row>
    <row r="44" spans="1:112" customFormat="1" ht="12.9" customHeight="1" thickBot="1" x14ac:dyDescent="0.3">
      <c r="A44" s="51">
        <v>37</v>
      </c>
      <c r="B44" s="137" t="s">
        <v>166</v>
      </c>
      <c r="C44" s="77" t="s">
        <v>43</v>
      </c>
      <c r="D44" s="51"/>
      <c r="E44" s="131"/>
      <c r="F44" s="51"/>
      <c r="G44" s="58"/>
      <c r="H44" s="58"/>
      <c r="I44" s="58"/>
      <c r="J44" s="58">
        <f>D44/D$2*D$5*J$5</f>
        <v>0</v>
      </c>
      <c r="K44" s="58">
        <f>E44/E$2*E$5*K$5</f>
        <v>0</v>
      </c>
      <c r="L44" s="58">
        <f>F44/F$2*F$5*L$5</f>
        <v>0</v>
      </c>
      <c r="M44" s="59">
        <f>SUM(J44+G44,K44+H44,L44+I44)-MIN(J44+G44,K44+H44,L44+I44)</f>
        <v>0</v>
      </c>
      <c r="N44" s="138"/>
      <c r="O44" s="51"/>
      <c r="P44" s="51"/>
      <c r="Q44" s="58"/>
      <c r="R44" s="58"/>
      <c r="S44" s="58"/>
      <c r="T44" s="58">
        <f>N44/N$2*N$5*T$5</f>
        <v>0</v>
      </c>
      <c r="U44" s="58">
        <f>O44/O$2*O$5*U$5</f>
        <v>0</v>
      </c>
      <c r="V44" s="58">
        <f>P44/P$2*P$5*V$5</f>
        <v>0</v>
      </c>
      <c r="W44" s="59">
        <f>SUM(T44+Q44,U44+R44,V44+S44)-MIN(T44+Q44,U44+R44,V44+S44)</f>
        <v>0</v>
      </c>
      <c r="X44" s="51"/>
      <c r="Y44" s="51"/>
      <c r="Z44" s="201"/>
      <c r="AA44" s="58"/>
      <c r="AB44" s="58"/>
      <c r="AC44" s="8"/>
      <c r="AD44" s="58">
        <f>X44/X$2*X$5*AD$5</f>
        <v>0</v>
      </c>
      <c r="AE44" s="58">
        <f>Y44/Y$2*Y$5*AE$5</f>
        <v>0</v>
      </c>
      <c r="AF44" s="58">
        <f>Z44/Z$2*Z$5*AF$5</f>
        <v>0</v>
      </c>
      <c r="AG44" s="59">
        <f>SUM(AD44+AA44,AE44+AB44,AF44+AC44)-MIN(AD44+AA44,AE44+AB44,AF44+AC44)</f>
        <v>0</v>
      </c>
      <c r="AH44" s="51"/>
      <c r="AI44" s="201"/>
      <c r="AJ44" s="202"/>
      <c r="AK44" s="58"/>
      <c r="AL44" s="58"/>
      <c r="AM44" s="9"/>
      <c r="AN44" s="58">
        <f>AH44/AH$2*AH$5*AN$5</f>
        <v>0</v>
      </c>
      <c r="AO44" s="58">
        <f>AI44/AI$2*AI$5*AO$5</f>
        <v>0</v>
      </c>
      <c r="AP44" s="58">
        <f>AJ44/AJ$2*AJ$5*AP$5</f>
        <v>0</v>
      </c>
      <c r="AQ44" s="59">
        <f>SUM(AN44+AK44,AO44+AL44,AP44+AM44)-MIN(AN44+AK44,AO44+AL44,AP44+AM44)</f>
        <v>0</v>
      </c>
      <c r="AR44" s="201"/>
      <c r="AS44" s="202"/>
      <c r="AT44" s="218"/>
      <c r="AU44" s="58"/>
      <c r="AV44" s="73"/>
      <c r="AW44" s="54"/>
      <c r="AX44" s="58">
        <f>AR44/AR$2*AR$5*AX$5</f>
        <v>0</v>
      </c>
      <c r="AY44" s="58">
        <f>AS44/AS$2*AS$5*AY$5</f>
        <v>0</v>
      </c>
      <c r="AZ44" s="58">
        <f>AT44/AT$2*AT$5*AZ$5</f>
        <v>0</v>
      </c>
      <c r="BA44" s="59">
        <f>SUM(AX44+AU44,AY44+AV44,AZ44+AW44)-MIN(AX44+AU44,AY44+AV44,AZ44+AW44)</f>
        <v>0</v>
      </c>
      <c r="BB44" s="201"/>
      <c r="BC44" s="202"/>
      <c r="BD44" s="270">
        <v>2607</v>
      </c>
      <c r="BE44" s="58"/>
      <c r="BF44" s="73"/>
      <c r="BG44" s="54"/>
      <c r="BH44" s="58">
        <f>BB44/BB$2*BB$5*BH$5</f>
        <v>0</v>
      </c>
      <c r="BI44" s="58">
        <f>BC44/BC$2*BC$5*BI$5</f>
        <v>0</v>
      </c>
      <c r="BJ44" s="58">
        <f>BD44/BD$2*BD$5*BJ$5</f>
        <v>194.44670463791701</v>
      </c>
      <c r="BK44" s="59">
        <f>SUM(BH44+BE44,BI44+BF44,BJ44+BG44)-MIN(BH44+BE44,BI44+BF44,BJ44+BG44)</f>
        <v>194.44670463791701</v>
      </c>
      <c r="BL44" s="202"/>
      <c r="BM44" s="271">
        <v>2607</v>
      </c>
      <c r="BN44" s="181">
        <v>796</v>
      </c>
      <c r="BO44" s="75"/>
      <c r="BQ44" s="75"/>
      <c r="BR44" s="58">
        <f>BL44/BL$2*BL$5*BR$5</f>
        <v>0</v>
      </c>
      <c r="BS44" s="58">
        <f>BM44/BM$2*BM$5*BS$5</f>
        <v>159.0927583401139</v>
      </c>
      <c r="BT44" s="58">
        <f>BN44/BN$2*BN$5*BT$5</f>
        <v>160.91014606667977</v>
      </c>
      <c r="BU44" s="59">
        <f>SUM(BR44+BO44,BS44+BP44,BT44+BQ44)-MIN(BR44+BO44,BS44+BP44,BT44+BQ44)</f>
        <v>320.00290440679368</v>
      </c>
      <c r="BV44" s="271">
        <v>2607</v>
      </c>
      <c r="BW44" s="181">
        <v>796</v>
      </c>
      <c r="BX44">
        <v>2828</v>
      </c>
      <c r="BY44" s="75"/>
      <c r="CA44" s="75"/>
      <c r="CB44" s="58">
        <f>BV44/BV$2*BV$5*CB$5</f>
        <v>150.25427176566313</v>
      </c>
      <c r="CC44" s="58">
        <f>BW44/BW$2*BW$5*CC$5</f>
        <v>144.32485753586167</v>
      </c>
      <c r="CD44" s="58">
        <f>BX44/BX$2*BX$5*CD$5</f>
        <v>271.60377829263945</v>
      </c>
      <c r="CE44" s="59">
        <f>SUM(CB44+BY44,CC44+BZ44,CD44+CA44)-MIN(CB44+BY44,CC44+BZ44,CD44+CA44)</f>
        <v>421.85805005830258</v>
      </c>
      <c r="CF44" s="271">
        <v>796</v>
      </c>
      <c r="CG44" s="181">
        <v>2828</v>
      </c>
      <c r="CI44" s="75"/>
      <c r="CK44" s="75"/>
      <c r="CL44" s="58">
        <f>CF44/CF$2*CF$5*CL$5</f>
        <v>135.0389729481889</v>
      </c>
      <c r="CM44" s="58">
        <f>CG44/CG$2*CG$5*CM$5</f>
        <v>224.00363571555869</v>
      </c>
      <c r="CN44" s="58">
        <f>CH44/CH$2*CH$5*CN$5</f>
        <v>0</v>
      </c>
      <c r="CO44" s="59">
        <f>SUM(CL44+CI44,CM44+CJ44,CN44+CK44)-MIN(CL44+CI44,CM44+CJ44,CN44+CK44)</f>
        <v>359.04260866374761</v>
      </c>
      <c r="CP44" s="181">
        <v>2828</v>
      </c>
      <c r="CS44" s="75"/>
      <c r="CU44" s="75"/>
      <c r="CV44" s="58">
        <f>CP44/CP$2*CP$5*CV$5</f>
        <v>211.4033862056674</v>
      </c>
      <c r="CW44" s="58">
        <f>CQ44/CQ$2*CQ$5*CW$5</f>
        <v>0</v>
      </c>
      <c r="CX44" s="58">
        <f>CR44/$CR$2*CR$5*CX$5</f>
        <v>0</v>
      </c>
      <c r="CY44" s="59">
        <f>SUM(CV44+CS44,CW44+CT44,CX44+CU44)-MIN(CV44+CS44,CW44+CT44,CX44+CU44)</f>
        <v>211.4033862056674</v>
      </c>
      <c r="DA44" s="199" t="s">
        <v>64</v>
      </c>
      <c r="DB44" s="200" t="s">
        <v>169</v>
      </c>
      <c r="DC44" s="104">
        <v>2022</v>
      </c>
      <c r="DD44" s="112">
        <f>$CM$5</f>
        <v>444.44285714285712</v>
      </c>
      <c r="DE44" s="105">
        <v>341.59</v>
      </c>
      <c r="DF44" s="112">
        <f>$CC$5</f>
        <v>395.44285714285712</v>
      </c>
      <c r="DG44" s="105">
        <f t="shared" si="0"/>
        <v>364.72115044615441</v>
      </c>
      <c r="DH44" s="106">
        <v>2024</v>
      </c>
    </row>
    <row r="45" spans="1:112" customFormat="1" ht="12.9" customHeight="1" x14ac:dyDescent="0.25">
      <c r="A45" s="51">
        <v>38</v>
      </c>
      <c r="B45" s="131" t="s">
        <v>236</v>
      </c>
      <c r="C45" s="131" t="s">
        <v>33</v>
      </c>
      <c r="D45" s="131"/>
      <c r="E45" s="131"/>
      <c r="F45" s="131"/>
      <c r="G45" s="58"/>
      <c r="H45" s="58"/>
      <c r="I45" s="58"/>
      <c r="J45" s="58">
        <f>D45/D$2*D$5*J$5</f>
        <v>0</v>
      </c>
      <c r="K45" s="58">
        <f>E45/E$2*E$5*K$5</f>
        <v>0</v>
      </c>
      <c r="L45" s="58">
        <f>F45/F$2*F$5*L$5</f>
        <v>0</v>
      </c>
      <c r="M45" s="59">
        <f>SUM(J45+G45,K45+H45,L45+I45)-MIN(J45+G45,K45+H45,L45+I45)</f>
        <v>0</v>
      </c>
      <c r="N45" s="138"/>
      <c r="O45" s="131"/>
      <c r="P45" s="131"/>
      <c r="Q45" s="58"/>
      <c r="R45" s="58"/>
      <c r="S45" s="58"/>
      <c r="T45" s="58">
        <f>N45/N$2*N$5*T$5</f>
        <v>0</v>
      </c>
      <c r="U45" s="58">
        <f>O45/O$2*O$5*U$5</f>
        <v>0</v>
      </c>
      <c r="V45" s="58">
        <f>P45/P$2*P$5*V$5</f>
        <v>0</v>
      </c>
      <c r="W45" s="59">
        <f>SUM(T45+Q45,U45+R45,V45+S45)-MIN(T45+Q45,U45+R45,V45+S45)</f>
        <v>0</v>
      </c>
      <c r="X45" s="131"/>
      <c r="Y45" s="131"/>
      <c r="Z45" s="193"/>
      <c r="AA45" s="58"/>
      <c r="AB45" s="58"/>
      <c r="AC45" s="8"/>
      <c r="AD45" s="58">
        <f>X45/X$2*X$5*AD$5</f>
        <v>0</v>
      </c>
      <c r="AE45" s="58">
        <f>Y45/Y$2*Y$5*AE$5</f>
        <v>0</v>
      </c>
      <c r="AF45" s="58">
        <f>Z45/Z$2*Z$5*AF$5</f>
        <v>0</v>
      </c>
      <c r="AG45" s="59">
        <f>SUM(AD45+AA45,AE45+AB45,AF45+AC45)-MIN(AD45+AA45,AE45+AB45,AF45+AC45)</f>
        <v>0</v>
      </c>
      <c r="AH45" s="131"/>
      <c r="AI45" s="193"/>
      <c r="AJ45" s="194"/>
      <c r="AK45" s="58"/>
      <c r="AL45" s="58"/>
      <c r="AM45" s="9"/>
      <c r="AN45" s="58">
        <f>AH45/AH$2*AH$5*AN$5</f>
        <v>0</v>
      </c>
      <c r="AO45" s="58">
        <f>AI45/AI$2*AI$5*AO$5</f>
        <v>0</v>
      </c>
      <c r="AP45" s="58">
        <f>AJ45/AJ$2*AJ$5*AP$5</f>
        <v>0</v>
      </c>
      <c r="AQ45" s="59">
        <f>SUM(AN45+AK45,AO45+AL45,AP45+AM45)-MIN(AN45+AK45,AO45+AL45,AP45+AM45)</f>
        <v>0</v>
      </c>
      <c r="AR45" s="193"/>
      <c r="AS45" s="194"/>
      <c r="AT45" s="96"/>
      <c r="AU45" s="58"/>
      <c r="AV45" s="73"/>
      <c r="AW45" s="54"/>
      <c r="AX45" s="58">
        <f>AR45/AR$2*AR$5*AX$5</f>
        <v>0</v>
      </c>
      <c r="AY45" s="58">
        <f>AS45/AS$2*AS$5*AY$5</f>
        <v>0</v>
      </c>
      <c r="AZ45" s="58">
        <f>AT45/AT$2*AT$5*AZ$5</f>
        <v>0</v>
      </c>
      <c r="BA45" s="59">
        <f>SUM(AX45+AU45,AY45+AV45,AZ45+AW45)-MIN(AX45+AU45,AY45+AV45,AZ45+AW45)</f>
        <v>0</v>
      </c>
      <c r="BB45" s="194"/>
      <c r="BC45" s="202"/>
      <c r="BD45" s="205"/>
      <c r="BE45" s="58"/>
      <c r="BF45" s="73"/>
      <c r="BG45" s="54"/>
      <c r="BH45" s="58">
        <f>BB45/BB$2*BB$5*BH$5</f>
        <v>0</v>
      </c>
      <c r="BI45" s="58">
        <f>BC45/BC$2*BC$5*BI$5</f>
        <v>0</v>
      </c>
      <c r="BJ45" s="58">
        <f>BD45/BD$2*BD$5*BJ$5</f>
        <v>0</v>
      </c>
      <c r="BK45" s="59">
        <f>SUM(BH45+BE45,BI45+BF45,BJ45+BG45)-MIN(BH45+BE45,BI45+BF45,BJ45+BG45)</f>
        <v>0</v>
      </c>
      <c r="BL45" s="202"/>
      <c r="BM45" s="125"/>
      <c r="BN45" s="188"/>
      <c r="BO45" s="75"/>
      <c r="BQ45" s="75"/>
      <c r="BR45" s="58">
        <f>BL45/BL$2*BL$5*BR$5</f>
        <v>0</v>
      </c>
      <c r="BS45" s="58">
        <f>BM45/BM$2*BM$5*BS$5</f>
        <v>0</v>
      </c>
      <c r="BT45" s="58">
        <f>BN45/BN$2*BN$5*BT$5</f>
        <v>0</v>
      </c>
      <c r="BU45" s="59">
        <f>SUM(BR45+BO45,BS45+BP45,BT45+BQ45)-MIN(BR45+BO45,BS45+BP45,BT45+BQ45)</f>
        <v>0</v>
      </c>
      <c r="BV45" s="125"/>
      <c r="BW45" s="188"/>
      <c r="BY45" s="75"/>
      <c r="CA45" s="75"/>
      <c r="CB45" s="58">
        <f>BV45/BV$2*BV$5*CB$5</f>
        <v>0</v>
      </c>
      <c r="CC45" s="58">
        <f>BW45/BW$2*BW$5*CC$5</f>
        <v>0</v>
      </c>
      <c r="CD45" s="58">
        <f>BX45/BX$2*BX$5*CD$5</f>
        <v>0</v>
      </c>
      <c r="CE45" s="59">
        <f>SUM(CB45+BY45,CC45+BZ45,CD45+CA45)-MIN(CB45+BY45,CC45+BZ45,CD45+CA45)</f>
        <v>0</v>
      </c>
      <c r="CF45" s="125"/>
      <c r="CG45" s="188"/>
      <c r="CI45" s="75"/>
      <c r="CK45" s="75"/>
      <c r="CL45" s="58">
        <f>CF45/CF$2*CF$5*CL$5</f>
        <v>0</v>
      </c>
      <c r="CM45" s="58">
        <f>CG45/CG$2*CG$5*CM$5</f>
        <v>0</v>
      </c>
      <c r="CN45" s="58">
        <f>CH45/CH$2*CH$5*CN$5</f>
        <v>0</v>
      </c>
      <c r="CO45" s="59">
        <f>SUM(CL45+CI45,CM45+CJ45,CN45+CK45)-MIN(CL45+CI45,CM45+CJ45,CN45+CK45)</f>
        <v>0</v>
      </c>
      <c r="CP45" s="188"/>
      <c r="CR45">
        <v>1994</v>
      </c>
      <c r="CS45" s="75"/>
      <c r="CU45" s="75"/>
      <c r="CV45" s="58">
        <f>CP45/CP$2*CP$5*CV$5</f>
        <v>0</v>
      </c>
      <c r="CW45" s="58">
        <f>CQ45/CQ$2*CQ$5*CW$5</f>
        <v>0</v>
      </c>
      <c r="CX45" s="58">
        <f>CR45/$CR$2*CR$5*CX$5</f>
        <v>186.23023483365949</v>
      </c>
      <c r="CY45" s="59">
        <f>SUM(CV45+CS45,CW45+CT45,CX45+CU45)-MIN(CV45+CS45,CW45+CT45,CX45+CU45)</f>
        <v>186.23023483365949</v>
      </c>
      <c r="DA45" s="199" t="s">
        <v>97</v>
      </c>
      <c r="DB45" s="200" t="s">
        <v>170</v>
      </c>
      <c r="DC45" s="104">
        <v>2022</v>
      </c>
      <c r="DD45" s="112">
        <f>$CM$5</f>
        <v>444.44285714285712</v>
      </c>
      <c r="DE45" s="120">
        <v>270.33999999999997</v>
      </c>
      <c r="DF45" s="112">
        <f>$CC$5</f>
        <v>395.44285714285712</v>
      </c>
      <c r="DG45" s="105">
        <f t="shared" si="0"/>
        <v>288.64637668436831</v>
      </c>
      <c r="DH45" s="106">
        <v>2024</v>
      </c>
    </row>
    <row r="46" spans="1:112" customFormat="1" ht="12.9" customHeight="1" x14ac:dyDescent="0.25">
      <c r="A46" s="51">
        <v>39</v>
      </c>
      <c r="B46" s="51" t="s">
        <v>237</v>
      </c>
      <c r="C46" s="51" t="s">
        <v>179</v>
      </c>
      <c r="D46" s="51"/>
      <c r="E46" s="51"/>
      <c r="F46" s="51"/>
      <c r="G46" s="58"/>
      <c r="H46" s="58"/>
      <c r="I46" s="58"/>
      <c r="J46" s="58">
        <f>D46/D$2*D$5*J$5</f>
        <v>0</v>
      </c>
      <c r="K46" s="58">
        <f>E46/E$2*E$5*K$5</f>
        <v>0</v>
      </c>
      <c r="L46" s="58">
        <f>F46/F$2*F$5*L$5</f>
        <v>0</v>
      </c>
      <c r="M46" s="59">
        <f>SUM(J46+G46,K46+H46,L46+I46)-MIN(J46+G46,K46+H46,L46+I46)</f>
        <v>0</v>
      </c>
      <c r="N46" s="129"/>
      <c r="O46" s="51"/>
      <c r="P46" s="51"/>
      <c r="Q46" s="58"/>
      <c r="R46" s="58"/>
      <c r="S46" s="58"/>
      <c r="T46" s="58">
        <f>N46/N$2*N$5*T$5</f>
        <v>0</v>
      </c>
      <c r="U46" s="58">
        <f>O46/O$2*O$5*U$5</f>
        <v>0</v>
      </c>
      <c r="V46" s="58">
        <f>P46/P$2*P$5*V$5</f>
        <v>0</v>
      </c>
      <c r="W46" s="59">
        <f>SUM(T46+Q46,U46+R46,V46+S46)-MIN(T46+Q46,U46+R46,V46+S46)</f>
        <v>0</v>
      </c>
      <c r="X46" s="51"/>
      <c r="Y46" s="51"/>
      <c r="Z46" s="201"/>
      <c r="AA46" s="58"/>
      <c r="AB46" s="58"/>
      <c r="AC46" s="8"/>
      <c r="AD46" s="58">
        <f>X46/X$2*X$5*AD$5</f>
        <v>0</v>
      </c>
      <c r="AE46" s="58">
        <f>Y46/Y$2*Y$5*AE$5</f>
        <v>0</v>
      </c>
      <c r="AF46" s="58">
        <f>Z46/Z$2*Z$5*AF$5</f>
        <v>0</v>
      </c>
      <c r="AG46" s="59">
        <f>SUM(AD46+AA46,AE46+AB46,AF46+AC46)-MIN(AD46+AA46,AE46+AB46,AF46+AC46)</f>
        <v>0</v>
      </c>
      <c r="AH46" s="51"/>
      <c r="AI46" s="201"/>
      <c r="AJ46" s="202"/>
      <c r="AK46" s="58"/>
      <c r="AL46" s="58"/>
      <c r="AM46" s="9"/>
      <c r="AN46" s="58">
        <f>AH46/AH$2*AH$5*AN$5</f>
        <v>0</v>
      </c>
      <c r="AO46" s="58">
        <f>AI46/AI$2*AI$5*AO$5</f>
        <v>0</v>
      </c>
      <c r="AP46" s="58">
        <f>AJ46/AJ$2*AJ$5*AP$5</f>
        <v>0</v>
      </c>
      <c r="AQ46" s="59">
        <f>SUM(AN46+AK46,AO46+AL46,AP46+AM46)-MIN(AN46+AK46,AO46+AL46,AP46+AM46)</f>
        <v>0</v>
      </c>
      <c r="AR46" s="201"/>
      <c r="AS46" s="202"/>
      <c r="AT46" s="96"/>
      <c r="AU46" s="58"/>
      <c r="AV46" s="73"/>
      <c r="AW46" s="54"/>
      <c r="AX46" s="58">
        <f>AR46/AR$2*AR$5*AX$5</f>
        <v>0</v>
      </c>
      <c r="AY46" s="58">
        <f>AS46/AS$2*AS$5*AY$5</f>
        <v>0</v>
      </c>
      <c r="AZ46" s="58">
        <f>AT46/AT$2*AT$5*AZ$5</f>
        <v>0</v>
      </c>
      <c r="BA46" s="59">
        <f>SUM(AX46+AU46,AY46+AV46,AZ46+AW46)-MIN(AX46+AU46,AY46+AV46,AZ46+AW46)</f>
        <v>0</v>
      </c>
      <c r="BB46" s="201"/>
      <c r="BC46" s="202"/>
      <c r="BD46" s="205"/>
      <c r="BE46" s="58"/>
      <c r="BF46" s="73"/>
      <c r="BG46" s="54"/>
      <c r="BH46" s="58">
        <f>BB46/BB$2*BB$5*BH$5</f>
        <v>0</v>
      </c>
      <c r="BI46" s="58">
        <f>BC46/BC$2*BC$5*BI$5</f>
        <v>0</v>
      </c>
      <c r="BJ46" s="58">
        <f>BD46/BD$2*BD$5*BJ$5</f>
        <v>0</v>
      </c>
      <c r="BK46" s="59">
        <f>SUM(BH46+BE46,BI46+BF46,BJ46+BG46)-MIN(BH46+BE46,BI46+BF46,BJ46+BG46)</f>
        <v>0</v>
      </c>
      <c r="BL46" s="202"/>
      <c r="BM46" s="125"/>
      <c r="BN46" s="188"/>
      <c r="BO46" s="75"/>
      <c r="BQ46" s="75"/>
      <c r="BR46" s="58">
        <f>BL46/BL$2*BL$5*BR$5</f>
        <v>0</v>
      </c>
      <c r="BS46" s="58">
        <f>BM46/BM$2*BM$5*BS$5</f>
        <v>0</v>
      </c>
      <c r="BT46" s="58">
        <f>BN46/BN$2*BN$5*BT$5</f>
        <v>0</v>
      </c>
      <c r="BU46" s="59">
        <f>SUM(BR46+BO46,BS46+BP46,BT46+BQ46)-MIN(BR46+BO46,BS46+BP46,BT46+BQ46)</f>
        <v>0</v>
      </c>
      <c r="BV46" s="125"/>
      <c r="BW46" s="188"/>
      <c r="BY46" s="75"/>
      <c r="CA46" s="75"/>
      <c r="CB46" s="58">
        <f>BV46/BV$2*BV$5*CB$5</f>
        <v>0</v>
      </c>
      <c r="CC46" s="58">
        <f>BW46/BW$2*BW$5*CC$5</f>
        <v>0</v>
      </c>
      <c r="CD46" s="58">
        <f>BX46/BX$2*BX$5*CD$5</f>
        <v>0</v>
      </c>
      <c r="CE46" s="59">
        <f>SUM(CB46+BY46,CC46+BZ46,CD46+CA46)-MIN(CB46+BY46,CC46+BZ46,CD46+CA46)</f>
        <v>0</v>
      </c>
      <c r="CF46" s="125"/>
      <c r="CG46" s="188"/>
      <c r="CI46" s="75"/>
      <c r="CK46" s="75"/>
      <c r="CL46" s="58">
        <f>CF46/CF$2*CF$5*CL$5</f>
        <v>0</v>
      </c>
      <c r="CM46" s="58">
        <f>CG46/CG$2*CG$5*CM$5</f>
        <v>0</v>
      </c>
      <c r="CN46" s="58">
        <f>CH46/CH$2*CH$5*CN$5</f>
        <v>0</v>
      </c>
      <c r="CO46" s="59">
        <f>SUM(CL46+CI46,CM46+CJ46,CN46+CK46)-MIN(CL46+CI46,CM46+CJ46,CN46+CK46)</f>
        <v>0</v>
      </c>
      <c r="CP46" s="188"/>
      <c r="CR46">
        <v>1844</v>
      </c>
      <c r="CS46" s="75"/>
      <c r="CU46" s="75"/>
      <c r="CV46" s="58">
        <f>CP46/CP$2*CP$5*CV$5</f>
        <v>0</v>
      </c>
      <c r="CW46" s="58">
        <f>CQ46/CQ$2*CQ$5*CW$5</f>
        <v>0</v>
      </c>
      <c r="CX46" s="58">
        <f>CR46/$CR$2*CR$5*CX$5</f>
        <v>172.22093933463796</v>
      </c>
      <c r="CY46" s="59">
        <f>SUM(CV46+CS46,CW46+CT46,CX46+CU46)-MIN(CV46+CS46,CW46+CT46,CX46+CU46)</f>
        <v>172.22093933463796</v>
      </c>
      <c r="DA46" s="199" t="s">
        <v>89</v>
      </c>
      <c r="DB46" s="200" t="s">
        <v>170</v>
      </c>
      <c r="DC46" s="104">
        <v>2022</v>
      </c>
      <c r="DD46" s="112">
        <f>$CM$5</f>
        <v>444.44285714285712</v>
      </c>
      <c r="DE46" s="105">
        <v>0</v>
      </c>
      <c r="DF46" s="112">
        <f>$CC$5</f>
        <v>395.44285714285712</v>
      </c>
      <c r="DG46" s="105">
        <f t="shared" si="0"/>
        <v>0</v>
      </c>
      <c r="DH46" s="106">
        <v>2024</v>
      </c>
    </row>
    <row r="47" spans="1:112" customFormat="1" ht="12.9" customHeight="1" thickBot="1" x14ac:dyDescent="0.3">
      <c r="A47" s="51">
        <v>40</v>
      </c>
      <c r="B47" s="51" t="s">
        <v>167</v>
      </c>
      <c r="C47" s="51" t="s">
        <v>33</v>
      </c>
      <c r="D47" s="51"/>
      <c r="E47" s="51"/>
      <c r="F47" s="51"/>
      <c r="G47" s="58"/>
      <c r="H47" s="58"/>
      <c r="I47" s="58"/>
      <c r="J47" s="58">
        <f>D47/D$2*D$5*J$5</f>
        <v>0</v>
      </c>
      <c r="K47" s="58">
        <f>E47/E$2*E$5*K$5</f>
        <v>0</v>
      </c>
      <c r="L47" s="58">
        <f>F47/F$2*F$5*L$5</f>
        <v>0</v>
      </c>
      <c r="M47" s="59">
        <f>SUM(J47+G47,K47+H47,L47+I47)-MIN(J47+G47,K47+H47,L47+I47)</f>
        <v>0</v>
      </c>
      <c r="N47" s="129"/>
      <c r="O47" s="51"/>
      <c r="P47" s="51"/>
      <c r="Q47" s="58"/>
      <c r="R47" s="58"/>
      <c r="S47" s="58"/>
      <c r="T47" s="58">
        <f>N47/N$2*N$5*T$5</f>
        <v>0</v>
      </c>
      <c r="U47" s="58">
        <f>O47/O$2*O$5*U$5</f>
        <v>0</v>
      </c>
      <c r="V47" s="58">
        <f>P47/P$2*P$5*V$5</f>
        <v>0</v>
      </c>
      <c r="W47" s="59">
        <f>SUM(T47+Q47,U47+R47,V47+S47)-MIN(T47+Q47,U47+R47,V47+S47)</f>
        <v>0</v>
      </c>
      <c r="X47" s="51"/>
      <c r="Y47" s="51"/>
      <c r="Z47" s="308">
        <v>1276</v>
      </c>
      <c r="AA47" s="58"/>
      <c r="AB47" s="58"/>
      <c r="AC47" s="8"/>
      <c r="AD47" s="58">
        <f>X47/X$2*X$5*AD$5</f>
        <v>0</v>
      </c>
      <c r="AE47" s="58">
        <f>Y47/Y$2*Y$5*AE$5</f>
        <v>0</v>
      </c>
      <c r="AF47" s="58">
        <f>Z47/Z$2*Z$5*AF$5</f>
        <v>165.16941113775647</v>
      </c>
      <c r="AG47" s="59">
        <f>SUM(AD47+AA47,AE47+AB47,AF47+AC47)-MIN(AD47+AA47,AE47+AB47,AF47+AC47)</f>
        <v>165.16941113775647</v>
      </c>
      <c r="AH47" s="51"/>
      <c r="AI47" s="308">
        <v>1276</v>
      </c>
      <c r="AJ47" s="178">
        <v>4797</v>
      </c>
      <c r="AK47" s="58"/>
      <c r="AL47" s="58"/>
      <c r="AM47" s="9"/>
      <c r="AN47" s="58">
        <f>AH47/AH$2*AH$5*AN$5</f>
        <v>0</v>
      </c>
      <c r="AO47" s="58">
        <f>AI47/AI$2*AI$5*AO$5</f>
        <v>142.08377298161471</v>
      </c>
      <c r="AP47" s="58">
        <f>AJ47/AJ$2*AJ$5*AP$5</f>
        <v>406.27502309824456</v>
      </c>
      <c r="AQ47" s="59">
        <f>SUM(AN47+AK47,AO47+AL47,AP47+AM47)-MIN(AN47+AK47,AO47+AL47,AP47+AM47)</f>
        <v>548.3587960798593</v>
      </c>
      <c r="AR47" s="308">
        <v>1276</v>
      </c>
      <c r="AS47" s="178">
        <v>4797</v>
      </c>
      <c r="AT47" s="96"/>
      <c r="AU47" s="58"/>
      <c r="AV47" s="73"/>
      <c r="AW47" s="54"/>
      <c r="AX47" s="58">
        <f>AR47/AR$2*AR$5*AX$5</f>
        <v>133.58390620836664</v>
      </c>
      <c r="AY47" s="58">
        <f>AS47/AS$2*AS$5*AY$5</f>
        <v>332.40683708038193</v>
      </c>
      <c r="AZ47" s="58">
        <f>AT47/AT$2*AT$5*AZ$5</f>
        <v>0</v>
      </c>
      <c r="BA47" s="59">
        <f>SUM(AX47+AU47,AY47+AV47,AZ47+AW47)-MIN(AX47+AU47,AY47+AV47,AZ47+AW47)</f>
        <v>465.9907432887486</v>
      </c>
      <c r="BB47" s="308">
        <v>4797</v>
      </c>
      <c r="BC47" s="97"/>
      <c r="BD47" s="183">
        <v>5215</v>
      </c>
      <c r="BE47" s="58"/>
      <c r="BF47" s="73"/>
      <c r="BG47" s="54"/>
      <c r="BH47" s="58">
        <f>BB47/BB$2*BB$5*BH$5</f>
        <v>327.08567303064336</v>
      </c>
      <c r="BI47" s="58">
        <f>BC47/BC$2*BC$5*BI$5</f>
        <v>0</v>
      </c>
      <c r="BJ47" s="58">
        <f>BD47/BD$2*BD$5*BJ$5</f>
        <v>388.96799566042853</v>
      </c>
      <c r="BK47" s="59">
        <f>SUM(BH47+BE47,BI47+BF47,BJ47+BG47)-MIN(BH47+BE47,BI47+BF47,BJ47+BG47)</f>
        <v>716.05366869107183</v>
      </c>
      <c r="BL47" s="97"/>
      <c r="BM47" s="75">
        <v>5215</v>
      </c>
      <c r="BN47" s="181">
        <v>1277</v>
      </c>
      <c r="BO47" s="75"/>
      <c r="BQ47" s="75"/>
      <c r="BR47" s="58">
        <f>BL47/BL$2*BL$5*BR$5</f>
        <v>0</v>
      </c>
      <c r="BS47" s="58">
        <f>BM47/BM$2*BM$5*BS$5</f>
        <v>318.24654190398701</v>
      </c>
      <c r="BT47" s="58">
        <f>BN47/BN$2*BN$5*BT$5</f>
        <v>258.14353835069107</v>
      </c>
      <c r="BU47" s="59">
        <f>SUM(BR47+BO47,BS47+BP47,BT47+BQ47)-MIN(BR47+BO47,BS47+BP47,BT47+BQ47)</f>
        <v>576.39008025467808</v>
      </c>
      <c r="BV47" s="75">
        <v>5215</v>
      </c>
      <c r="BW47" s="181">
        <v>1277</v>
      </c>
      <c r="BX47">
        <v>1768</v>
      </c>
      <c r="BY47" s="75"/>
      <c r="CA47" s="75"/>
      <c r="CB47" s="58">
        <f>BV47/BV$2*BV$5*CB$5</f>
        <v>300.5661784648766</v>
      </c>
      <c r="CC47" s="58">
        <f>BW47/BW$2*BW$5*CC$5</f>
        <v>231.53623501670268</v>
      </c>
      <c r="CD47" s="58">
        <f>BX47/BX$2*BX$5*CD$5</f>
        <v>169.80038190289483</v>
      </c>
      <c r="CE47" s="59">
        <f>SUM(CB47+BY47,CC47+BZ47,CD47+CA47)-MIN(CB47+BY47,CC47+BZ47,CD47+CA47)</f>
        <v>532.10241348157933</v>
      </c>
      <c r="CF47" s="75">
        <v>1277</v>
      </c>
      <c r="CG47" s="181">
        <v>1768</v>
      </c>
      <c r="CI47" s="75"/>
      <c r="CK47" s="75"/>
      <c r="CL47" s="58">
        <f>CF47/CF$2*CF$5*CL$5</f>
        <v>216.63915635029804</v>
      </c>
      <c r="CM47" s="58">
        <f>CG47/CG$2*CG$5*CM$5</f>
        <v>140.04187692542709</v>
      </c>
      <c r="CN47" s="58">
        <f>CH47/CH$2*CH$5*CN$5</f>
        <v>0</v>
      </c>
      <c r="CO47" s="59">
        <f>SUM(CL47+CI47,CM47+CJ47,CN47+CK47)-MIN(CL47+CI47,CM47+CJ47,CN47+CK47)</f>
        <v>356.6810332757251</v>
      </c>
      <c r="CP47" s="181">
        <v>1768</v>
      </c>
      <c r="CS47" s="75"/>
      <c r="CU47" s="75"/>
      <c r="CV47" s="58">
        <f>CP47/CP$2*CP$5*CV$5</f>
        <v>132.16449321485857</v>
      </c>
      <c r="CW47" s="58">
        <f>CQ47/CQ$2*CQ$5*CW$5</f>
        <v>0</v>
      </c>
      <c r="CX47" s="58">
        <f>CR47/$CR$2*CR$5*CX$5</f>
        <v>0</v>
      </c>
      <c r="CY47" s="59">
        <f>SUM(CV47+CS47,CW47+CT47,CX47+CU47)-MIN(CV47+CS47,CW47+CT47,CX47+CU47)</f>
        <v>132.16449321485857</v>
      </c>
      <c r="DA47" s="210" t="s">
        <v>160</v>
      </c>
      <c r="DB47" s="200" t="s">
        <v>170</v>
      </c>
      <c r="DC47" s="104">
        <v>2022</v>
      </c>
      <c r="DD47" s="112">
        <f>$CM$5</f>
        <v>444.44285714285712</v>
      </c>
      <c r="DE47" s="120">
        <v>283.75</v>
      </c>
      <c r="DF47" s="112">
        <f>$CC$5</f>
        <v>395.44285714285712</v>
      </c>
      <c r="DG47" s="105">
        <f t="shared" si="0"/>
        <v>302.96444989342871</v>
      </c>
      <c r="DH47" s="106">
        <v>2024</v>
      </c>
    </row>
    <row r="48" spans="1:112" customFormat="1" ht="12.9" customHeight="1" thickBot="1" x14ac:dyDescent="0.3">
      <c r="A48" s="51">
        <v>41</v>
      </c>
      <c r="B48" s="265" t="s">
        <v>176</v>
      </c>
      <c r="C48" s="303" t="s">
        <v>31</v>
      </c>
      <c r="D48" s="131"/>
      <c r="E48" s="131"/>
      <c r="F48" s="131"/>
      <c r="G48" s="58"/>
      <c r="H48" s="58"/>
      <c r="I48" s="58"/>
      <c r="J48" s="58">
        <f>D48/D$2*D$5*J$5</f>
        <v>0</v>
      </c>
      <c r="K48" s="58">
        <f>E48/E$2*E$5*K$5</f>
        <v>0</v>
      </c>
      <c r="L48" s="58">
        <f>F48/F$2*F$5*L$5</f>
        <v>0</v>
      </c>
      <c r="M48" s="59">
        <f>SUM(J48+G48,K48+H48,L48+I48)-MIN(J48+G48,K48+H48,L48+I48)</f>
        <v>0</v>
      </c>
      <c r="N48" s="138"/>
      <c r="O48" s="131"/>
      <c r="P48" s="131"/>
      <c r="Q48" s="58"/>
      <c r="R48" s="58"/>
      <c r="S48" s="58"/>
      <c r="T48" s="58">
        <f>N48/N$2*N$5*T$5</f>
        <v>0</v>
      </c>
      <c r="U48" s="58">
        <f>O48/O$2*O$5*U$5</f>
        <v>0</v>
      </c>
      <c r="V48" s="58">
        <f>P48/P$2*P$5*V$5</f>
        <v>0</v>
      </c>
      <c r="W48" s="59">
        <f>SUM(T48+Q48,U48+R48,V48+S48)-MIN(T48+Q48,U48+R48,V48+S48)</f>
        <v>0</v>
      </c>
      <c r="X48" s="131"/>
      <c r="Y48" s="131"/>
      <c r="Z48" s="193"/>
      <c r="AA48" s="58"/>
      <c r="AB48" s="58"/>
      <c r="AC48" s="8"/>
      <c r="AD48" s="58">
        <f>X48/X$2*X$5*AD$5</f>
        <v>0</v>
      </c>
      <c r="AE48" s="58">
        <f>Y48/Y$2*Y$5*AE$5</f>
        <v>0</v>
      </c>
      <c r="AF48" s="58">
        <f>Z48/Z$2*Z$5*AF$5</f>
        <v>0</v>
      </c>
      <c r="AG48" s="59">
        <f>SUM(AD48+AA48,AE48+AB48,AF48+AC48)-MIN(AD48+AA48,AE48+AB48,AF48+AC48)</f>
        <v>0</v>
      </c>
      <c r="AH48" s="131"/>
      <c r="AI48" s="193"/>
      <c r="AJ48" s="194"/>
      <c r="AK48" s="58"/>
      <c r="AL48" s="58"/>
      <c r="AM48" s="9"/>
      <c r="AN48" s="58">
        <f>AH48/AH$2*AH$5*AN$5</f>
        <v>0</v>
      </c>
      <c r="AO48" s="58">
        <f>AI48/AI$2*AI$5*AO$5</f>
        <v>0</v>
      </c>
      <c r="AP48" s="58">
        <f>AJ48/AJ$2*AJ$5*AP$5</f>
        <v>0</v>
      </c>
      <c r="AQ48" s="59">
        <f>SUM(AN48+AK48,AO48+AL48,AP48+AM48)-MIN(AN48+AK48,AO48+AL48,AP48+AM48)</f>
        <v>0</v>
      </c>
      <c r="AR48" s="193"/>
      <c r="AS48" s="194"/>
      <c r="AT48" s="96"/>
      <c r="AU48" s="58"/>
      <c r="AV48" s="73"/>
      <c r="AW48" s="54"/>
      <c r="AX48" s="58">
        <f>AR48/AR$2*AR$5*AX$5</f>
        <v>0</v>
      </c>
      <c r="AY48" s="58">
        <f>AS48/AS$2*AS$5*AY$5</f>
        <v>0</v>
      </c>
      <c r="AZ48" s="58">
        <f>AT48/AT$2*AT$5*AZ$5</f>
        <v>0</v>
      </c>
      <c r="BA48" s="59">
        <f>SUM(AX48+AU48,AY48+AV48,AZ48+AW48)-MIN(AX48+AU48,AY48+AV48,AZ48+AW48)</f>
        <v>0</v>
      </c>
      <c r="BB48" s="194"/>
      <c r="BC48" s="202"/>
      <c r="BD48" s="205"/>
      <c r="BE48" s="58"/>
      <c r="BF48" s="73"/>
      <c r="BG48" s="54"/>
      <c r="BH48" s="58">
        <f>BB48/BB$2*BB$5*BH$5</f>
        <v>0</v>
      </c>
      <c r="BI48" s="58">
        <f>BC48/BC$2*BC$5*BI$5</f>
        <v>0</v>
      </c>
      <c r="BJ48" s="58">
        <f>BD48/BD$2*BD$5*BJ$5</f>
        <v>0</v>
      </c>
      <c r="BK48" s="59">
        <f>SUM(BH48+BE48,BI48+BF48,BJ48+BG48)-MIN(BH48+BE48,BI48+BF48,BJ48+BG48)</f>
        <v>0</v>
      </c>
      <c r="BL48" s="202"/>
      <c r="BM48" s="125"/>
      <c r="BN48" s="188"/>
      <c r="BO48" s="75"/>
      <c r="BQ48" s="75"/>
      <c r="BR48" s="58">
        <f>BL48/BL$2*BL$5*BR$5</f>
        <v>0</v>
      </c>
      <c r="BS48" s="58">
        <f>BM48/BM$2*BM$5*BS$5</f>
        <v>0</v>
      </c>
      <c r="BT48" s="58">
        <f>BN48/BN$2*BN$5*BT$5</f>
        <v>0</v>
      </c>
      <c r="BU48" s="59">
        <f>SUM(BR48+BO48,BS48+BP48,BT48+BQ48)-MIN(BR48+BO48,BS48+BP48,BT48+BQ48)</f>
        <v>0</v>
      </c>
      <c r="BV48" s="125"/>
      <c r="BW48" s="188"/>
      <c r="BY48" s="75"/>
      <c r="CA48" s="75"/>
      <c r="CB48" s="58">
        <f>BV48/BV$2*BV$5*CB$5</f>
        <v>0</v>
      </c>
      <c r="CC48" s="58">
        <f>BW48/BW$2*BW$5*CC$5</f>
        <v>0</v>
      </c>
      <c r="CD48" s="58">
        <f>BX48/BX$2*BX$5*CD$5</f>
        <v>0</v>
      </c>
      <c r="CE48" s="59">
        <f>SUM(CB48+BY48,CC48+BZ48,CD48+CA48)-MIN(CB48+BY48,CC48+BZ48,CD48+CA48)</f>
        <v>0</v>
      </c>
      <c r="CF48" s="125"/>
      <c r="CG48" s="188"/>
      <c r="CH48">
        <v>274</v>
      </c>
      <c r="CI48" s="75"/>
      <c r="CK48" s="75"/>
      <c r="CL48" s="58">
        <f>CF48/CF$2*CF$5*CL$5</f>
        <v>0</v>
      </c>
      <c r="CM48" s="58">
        <f>CG48/CG$2*CG$5*CM$5</f>
        <v>0</v>
      </c>
      <c r="CN48" s="58">
        <f>CH48/CH$2*CH$5*CN$5</f>
        <v>39.922807637906651</v>
      </c>
      <c r="CO48" s="59">
        <f>SUM(CL48+CI48,CM48+CJ48,CN48+CK48)-MIN(CL48+CI48,CM48+CJ48,CN48+CK48)</f>
        <v>39.922807637906651</v>
      </c>
      <c r="CP48" s="188"/>
      <c r="CQ48">
        <v>274</v>
      </c>
      <c r="CR48">
        <v>780</v>
      </c>
      <c r="CS48" s="75"/>
      <c r="CU48" s="75"/>
      <c r="CV48" s="58">
        <f>CP48/CP$2*CP$5*CV$5</f>
        <v>0</v>
      </c>
      <c r="CW48" s="58">
        <f>CQ48/CQ$2*CQ$5*CW$5</f>
        <v>34.797418670438475</v>
      </c>
      <c r="CX48" s="58">
        <f>CR48/$CR$2*CR$5*CX$5</f>
        <v>72.848336594911942</v>
      </c>
      <c r="CY48" s="59">
        <f>SUM(CV48+CS48,CW48+CT48,CX48+CU48)-MIN(CV48+CS48,CW48+CT48,CX48+CU48)</f>
        <v>107.64575526535042</v>
      </c>
      <c r="DA48" s="210" t="s">
        <v>30</v>
      </c>
      <c r="DB48" s="200" t="s">
        <v>177</v>
      </c>
      <c r="DC48" s="104">
        <v>2023</v>
      </c>
      <c r="DD48" s="112">
        <f>$CN$5</f>
        <v>470.91428571428571</v>
      </c>
      <c r="DE48" s="120">
        <v>444.44</v>
      </c>
      <c r="DF48" s="112">
        <f>$CM$5</f>
        <v>444.44285714285712</v>
      </c>
      <c r="DG48" s="105">
        <f t="shared" si="0"/>
        <v>447.36569547748383</v>
      </c>
      <c r="DH48" s="106">
        <v>2024</v>
      </c>
    </row>
    <row r="49" spans="1:112" customFormat="1" ht="12.9" customHeight="1" x14ac:dyDescent="0.25">
      <c r="A49" s="51">
        <v>42</v>
      </c>
      <c r="B49" s="131" t="s">
        <v>98</v>
      </c>
      <c r="C49" s="131" t="s">
        <v>43</v>
      </c>
      <c r="D49" s="131"/>
      <c r="E49" s="131"/>
      <c r="F49" s="51"/>
      <c r="G49" s="58"/>
      <c r="H49" s="58"/>
      <c r="I49" s="58"/>
      <c r="J49" s="58">
        <f>D49/D$2*D$5*J$5</f>
        <v>0</v>
      </c>
      <c r="K49" s="58">
        <f>E49/E$2*E$5*K$5</f>
        <v>0</v>
      </c>
      <c r="L49" s="58">
        <f>F49/F$2*F$5*L$5</f>
        <v>0</v>
      </c>
      <c r="M49" s="59">
        <f>SUM(J49+G49,K49+H49,L49+I49)-MIN(J49+G49,K49+H49,L49+I49)</f>
        <v>0</v>
      </c>
      <c r="N49" s="138"/>
      <c r="O49" s="51"/>
      <c r="P49" s="51"/>
      <c r="Q49" s="58"/>
      <c r="R49" s="58"/>
      <c r="S49" s="58"/>
      <c r="T49" s="58">
        <f>N49/N$2*N$5*T$5</f>
        <v>0</v>
      </c>
      <c r="U49" s="58">
        <f>O49/O$2*O$5*U$5</f>
        <v>0</v>
      </c>
      <c r="V49" s="58">
        <f>P49/P$2*P$5*V$5</f>
        <v>0</v>
      </c>
      <c r="W49" s="59">
        <f>SUM(T49+Q49,U49+R49,V49+S49)-MIN(T49+Q49,U49+R49,V49+S49)</f>
        <v>0</v>
      </c>
      <c r="X49" s="51"/>
      <c r="Y49" s="51"/>
      <c r="Z49" s="193"/>
      <c r="AA49" s="58"/>
      <c r="AB49" s="58"/>
      <c r="AC49" s="8"/>
      <c r="AD49" s="58">
        <f>X49/X$2*X$5*AD$5</f>
        <v>0</v>
      </c>
      <c r="AE49" s="58">
        <f>Y49/Y$2*Y$5*AE$5</f>
        <v>0</v>
      </c>
      <c r="AF49" s="58">
        <f>Z49/Z$2*Z$5*AF$5</f>
        <v>0</v>
      </c>
      <c r="AG49" s="59">
        <f>SUM(AD49+AA49,AE49+AB49,AF49+AC49)-MIN(AD49+AA49,AE49+AB49,AF49+AC49)</f>
        <v>0</v>
      </c>
      <c r="AH49" s="51"/>
      <c r="AI49" s="193"/>
      <c r="AJ49" s="194"/>
      <c r="AK49" s="58"/>
      <c r="AL49" s="58"/>
      <c r="AM49" s="9"/>
      <c r="AN49" s="58">
        <f>AH49/AH$2*AH$5*AN$5</f>
        <v>0</v>
      </c>
      <c r="AO49" s="58">
        <f>AI49/AI$2*AI$5*AO$5</f>
        <v>0</v>
      </c>
      <c r="AP49" s="58">
        <f>AJ49/AJ$2*AJ$5*AP$5</f>
        <v>0</v>
      </c>
      <c r="AQ49" s="59">
        <f>SUM(AN49+AK49,AO49+AL49,AP49+AM49)-MIN(AN49+AK49,AO49+AL49,AP49+AM49)</f>
        <v>0</v>
      </c>
      <c r="AR49" s="193"/>
      <c r="AS49" s="194"/>
      <c r="AT49" s="96"/>
      <c r="AU49" s="58"/>
      <c r="AV49" s="73"/>
      <c r="AW49" s="54"/>
      <c r="AX49" s="58">
        <f>AR49/AR$2*AR$5*AX$5</f>
        <v>0</v>
      </c>
      <c r="AY49" s="58">
        <f>AS49/AS$2*AS$5*AY$5</f>
        <v>0</v>
      </c>
      <c r="AZ49" s="58">
        <f>AT49/AT$2*AT$5*AZ$5</f>
        <v>0</v>
      </c>
      <c r="BA49" s="59">
        <f>SUM(AX49+AU49,AY49+AV49,AZ49+AW49)-MIN(AX49+AU49,AY49+AV49,AZ49+AW49)</f>
        <v>0</v>
      </c>
      <c r="BB49" s="194"/>
      <c r="BC49" s="202"/>
      <c r="BD49" s="205"/>
      <c r="BE49" s="58"/>
      <c r="BF49" s="73"/>
      <c r="BG49" s="54"/>
      <c r="BH49" s="58">
        <f>BB49/BB$2*BB$5*BH$5</f>
        <v>0</v>
      </c>
      <c r="BI49" s="58">
        <f>BC49/BC$2*BC$5*BI$5</f>
        <v>0</v>
      </c>
      <c r="BJ49" s="58">
        <f>BD49/BD$2*BD$5*BJ$5</f>
        <v>0</v>
      </c>
      <c r="BK49" s="59">
        <f>SUM(BH49+BE49,BI49+BF49,BJ49+BG49)-MIN(BH49+BE49,BI49+BF49,BJ49+BG49)</f>
        <v>0</v>
      </c>
      <c r="BL49" s="202"/>
      <c r="BM49" s="125"/>
      <c r="BN49" s="188"/>
      <c r="BO49" s="75"/>
      <c r="BQ49" s="75"/>
      <c r="BR49" s="58">
        <f>BL49/BL$2*BL$5*BR$5</f>
        <v>0</v>
      </c>
      <c r="BS49" s="58">
        <f>BM49/BM$2*BM$5*BS$5</f>
        <v>0</v>
      </c>
      <c r="BT49" s="58">
        <f>BN49/BN$2*BN$5*BT$5</f>
        <v>0</v>
      </c>
      <c r="BU49" s="59">
        <f>SUM(BR49+BO49,BS49+BP49,BT49+BQ49)-MIN(BR49+BO49,BS49+BP49,BT49+BQ49)</f>
        <v>0</v>
      </c>
      <c r="BV49" s="125"/>
      <c r="BW49" s="188"/>
      <c r="BY49" s="75"/>
      <c r="CA49" s="75"/>
      <c r="CB49" s="58">
        <f>BV49/BV$2*BV$5*CB$5</f>
        <v>0</v>
      </c>
      <c r="CC49" s="58">
        <f>BW49/BW$2*BW$5*CC$5</f>
        <v>0</v>
      </c>
      <c r="CD49" s="58">
        <f>BX49/BX$2*BX$5*CD$5</f>
        <v>0</v>
      </c>
      <c r="CE49" s="59">
        <f>SUM(CB49+BY49,CC49+BZ49,CD49+CA49)-MIN(CB49+BY49,CC49+BZ49,CD49+CA49)</f>
        <v>0</v>
      </c>
      <c r="CF49" s="125"/>
      <c r="CG49" s="188"/>
      <c r="CI49" s="75"/>
      <c r="CK49" s="75"/>
      <c r="CL49" s="58">
        <f>CF49/CF$2*CF$5*CL$5</f>
        <v>0</v>
      </c>
      <c r="CM49" s="58">
        <f>CG49/CG$2*CG$5*CM$5</f>
        <v>0</v>
      </c>
      <c r="CN49" s="58">
        <f>CH49/CH$2*CH$5*CN$5</f>
        <v>0</v>
      </c>
      <c r="CO49" s="59">
        <f>SUM(CL49+CI49,CM49+CJ49,CN49+CK49)-MIN(CL49+CI49,CM49+CJ49,CN49+CK49)</f>
        <v>0</v>
      </c>
      <c r="CP49" s="188"/>
      <c r="CR49">
        <v>979</v>
      </c>
      <c r="CS49" s="75"/>
      <c r="CU49" s="75"/>
      <c r="CV49" s="58">
        <f>CP49/CP$2*CP$5*CV$5</f>
        <v>0</v>
      </c>
      <c r="CW49" s="58">
        <f>CQ49/CQ$2*CQ$5*CW$5</f>
        <v>0</v>
      </c>
      <c r="CX49" s="58">
        <f>CR49/$CR$2*CR$5*CX$5</f>
        <v>91.434001956947171</v>
      </c>
      <c r="CY49" s="59">
        <f>SUM(CV49+CS49,CW49+CT49,CX49+CU49)-MIN(CV49+CS49,CW49+CT49,CX49+CU49)</f>
        <v>91.434001956947171</v>
      </c>
      <c r="DA49" s="199" t="s">
        <v>64</v>
      </c>
      <c r="DB49" s="200" t="s">
        <v>169</v>
      </c>
      <c r="DC49" s="104">
        <v>2022</v>
      </c>
      <c r="DD49" s="112">
        <f>$CV$5</f>
        <v>419.44285714285712</v>
      </c>
      <c r="DE49" s="105">
        <v>341.59</v>
      </c>
      <c r="DF49" s="112">
        <f>$CC$5</f>
        <v>395.44285714285712</v>
      </c>
      <c r="DG49" s="105">
        <f>DD49*(0.95*DE49/DF49)</f>
        <v>344.20551246342256</v>
      </c>
      <c r="DH49" s="106">
        <v>2025</v>
      </c>
    </row>
    <row r="50" spans="1:112" customFormat="1" ht="12.9" customHeight="1" thickBot="1" x14ac:dyDescent="0.3">
      <c r="A50" s="51">
        <v>43</v>
      </c>
      <c r="B50" s="302" t="s">
        <v>171</v>
      </c>
      <c r="C50" s="51"/>
      <c r="D50" s="51"/>
      <c r="E50" s="131"/>
      <c r="F50" s="131"/>
      <c r="G50" s="58"/>
      <c r="H50" s="58"/>
      <c r="I50" s="58"/>
      <c r="J50" s="58">
        <f>D50/D$2*D$5*J$5</f>
        <v>0</v>
      </c>
      <c r="K50" s="58">
        <f>E50/E$2*E$5*K$5</f>
        <v>0</v>
      </c>
      <c r="L50" s="58">
        <f>F50/F$2*F$5*L$5</f>
        <v>0</v>
      </c>
      <c r="M50" s="59">
        <f>SUM(J50+G50,K50+H50,L50+I50)-MIN(J50+G50,K50+H50,L50+I50)</f>
        <v>0</v>
      </c>
      <c r="N50" s="138"/>
      <c r="O50" s="131"/>
      <c r="P50" s="131"/>
      <c r="Q50" s="58"/>
      <c r="R50" s="58"/>
      <c r="S50" s="58"/>
      <c r="T50" s="58">
        <f>N50/N$2*N$5*T$5</f>
        <v>0</v>
      </c>
      <c r="U50" s="58">
        <f>O50/O$2*O$5*U$5</f>
        <v>0</v>
      </c>
      <c r="V50" s="58">
        <f>P50/P$2*P$5*V$5</f>
        <v>0</v>
      </c>
      <c r="W50" s="59">
        <f>SUM(T50+Q50,U50+R50,V50+S50)-MIN(T50+Q50,U50+R50,V50+S50)</f>
        <v>0</v>
      </c>
      <c r="X50" s="131"/>
      <c r="Y50" s="131"/>
      <c r="Z50" s="201"/>
      <c r="AA50" s="58"/>
      <c r="AB50" s="58"/>
      <c r="AC50" s="8"/>
      <c r="AD50" s="58">
        <f>X50/X$2*X$5*AD$5</f>
        <v>0</v>
      </c>
      <c r="AE50" s="58">
        <f>Y50/Y$2*Y$5*AE$5</f>
        <v>0</v>
      </c>
      <c r="AF50" s="58">
        <f>Z50/Z$2*Z$5*AF$5</f>
        <v>0</v>
      </c>
      <c r="AG50" s="59">
        <f>SUM(AD50+AA50,AE50+AB50,AF50+AC50)-MIN(AD50+AA50,AE50+AB50,AF50+AC50)</f>
        <v>0</v>
      </c>
      <c r="AH50" s="131"/>
      <c r="AI50" s="201"/>
      <c r="AJ50" s="202"/>
      <c r="AK50" s="58"/>
      <c r="AL50" s="58"/>
      <c r="AM50" s="9"/>
      <c r="AN50" s="58">
        <f>AH50/AH$2*AH$5*AN$5</f>
        <v>0</v>
      </c>
      <c r="AO50" s="58">
        <f>AI50/AI$2*AI$5*AO$5</f>
        <v>0</v>
      </c>
      <c r="AP50" s="58">
        <f>AJ50/AJ$2*AJ$5*AP$5</f>
        <v>0</v>
      </c>
      <c r="AQ50" s="59">
        <f>SUM(AN50+AK50,AO50+AL50,AP50+AM50)-MIN(AN50+AK50,AO50+AL50,AP50+AM50)</f>
        <v>0</v>
      </c>
      <c r="AR50" s="201"/>
      <c r="AS50" s="202"/>
      <c r="AT50" s="96"/>
      <c r="AU50" s="58"/>
      <c r="AV50" s="73"/>
      <c r="AW50" s="54"/>
      <c r="AX50" s="58">
        <f>AR50/AR$2*AR$5*AX$5</f>
        <v>0</v>
      </c>
      <c r="AY50" s="58">
        <f>AS50/AS$2*AS$5*AY$5</f>
        <v>0</v>
      </c>
      <c r="AZ50" s="58">
        <f>AT50/AT$2*AT$5*AZ$5</f>
        <v>0</v>
      </c>
      <c r="BA50" s="59">
        <f>SUM(AX50+AU50,AY50+AV50,AZ50+AW50)-MIN(AX50+AU50,AY50+AV50,AZ50+AW50)</f>
        <v>0</v>
      </c>
      <c r="BB50" s="202"/>
      <c r="BC50" s="202"/>
      <c r="BD50" s="205"/>
      <c r="BE50" s="58"/>
      <c r="BF50" s="73"/>
      <c r="BG50" s="54"/>
      <c r="BH50" s="58">
        <f>BB50/BB$2*BB$5*BH$5</f>
        <v>0</v>
      </c>
      <c r="BI50" s="58">
        <f>BC50/BC$2*BC$5*BI$5</f>
        <v>0</v>
      </c>
      <c r="BJ50" s="58">
        <f>BD50/BD$2*BD$5*BJ$5</f>
        <v>0</v>
      </c>
      <c r="BK50" s="59">
        <f>SUM(BH50+BE50,BI50+BF50,BJ50+BG50)-MIN(BH50+BE50,BI50+BF50,BJ50+BG50)</f>
        <v>0</v>
      </c>
      <c r="BL50" s="202"/>
      <c r="BM50" s="125"/>
      <c r="BN50" s="188"/>
      <c r="BO50" s="75"/>
      <c r="BQ50" s="75"/>
      <c r="BR50" s="58">
        <f>BL50/BL$2*BL$5*BR$5</f>
        <v>0</v>
      </c>
      <c r="BS50" s="58">
        <f>BM50/BM$2*BM$5*BS$5</f>
        <v>0</v>
      </c>
      <c r="BT50" s="58">
        <f>BN50/BN$2*BN$5*BT$5</f>
        <v>0</v>
      </c>
      <c r="BU50" s="59">
        <f>SUM(BR50+BO50,BS50+BP50,BT50+BQ50)-MIN(BR50+BO50,BS50+BP50,BT50+BQ50)</f>
        <v>0</v>
      </c>
      <c r="BV50" s="125"/>
      <c r="BW50" s="188"/>
      <c r="BY50" s="75"/>
      <c r="CA50" s="75"/>
      <c r="CB50" s="58">
        <f>BV50/BV$2*BV$5*CB$5</f>
        <v>0</v>
      </c>
      <c r="CC50" s="58">
        <f>BW50/BW$2*BW$5*CC$5</f>
        <v>0</v>
      </c>
      <c r="CD50" s="58">
        <f>BX50/BX$2*BX$5*CD$5</f>
        <v>0</v>
      </c>
      <c r="CE50" s="59">
        <f>SUM(CB50+BY50,CC50+BZ50,CD50+CA50)-MIN(CB50+BY50,CC50+BZ50,CD50+CA50)</f>
        <v>0</v>
      </c>
      <c r="CF50" s="125"/>
      <c r="CG50" s="188"/>
      <c r="CH50">
        <v>1146</v>
      </c>
      <c r="CI50" s="75"/>
      <c r="CK50" s="75"/>
      <c r="CL50" s="58">
        <f>CF50/CF$2*CF$5*CL$5</f>
        <v>0</v>
      </c>
      <c r="CM50" s="58">
        <f>CG50/CG$2*CG$5*CM$5</f>
        <v>0</v>
      </c>
      <c r="CN50" s="58">
        <f>CH50/CH$2*CH$5*CN$5</f>
        <v>166.97641442715698</v>
      </c>
      <c r="CO50" s="59">
        <f>SUM(CL50+CI50,CM50+CJ50,CN50+CK50)-MIN(CL50+CI50,CM50+CJ50,CN50+CK50)</f>
        <v>166.97641442715698</v>
      </c>
      <c r="CP50" s="188"/>
      <c r="CS50" s="75"/>
      <c r="CU50" s="75"/>
      <c r="CV50" s="58">
        <f>CP50/CP$2*CP$5*CV$5</f>
        <v>0</v>
      </c>
      <c r="CW50" s="58">
        <f>CQ50/CQ$2*CQ$5*CW$5</f>
        <v>0</v>
      </c>
      <c r="CX50" s="58">
        <f>CR50/$CR$2*CR$5*CX$5</f>
        <v>0</v>
      </c>
      <c r="CY50" s="59">
        <f>SUM(CV50+CS50,CW50+CT50,CX50+CU50)-MIN(CV50+CS50,CW50+CT50,CX50+CU50)</f>
        <v>0</v>
      </c>
      <c r="DA50" s="199" t="s">
        <v>97</v>
      </c>
      <c r="DB50" s="200" t="s">
        <v>170</v>
      </c>
      <c r="DC50" s="104">
        <v>2022</v>
      </c>
      <c r="DD50" s="112">
        <f>$CV$5</f>
        <v>419.44285714285712</v>
      </c>
      <c r="DE50" s="120">
        <v>270.33999999999997</v>
      </c>
      <c r="DF50" s="112">
        <f>$CC$5</f>
        <v>395.44285714285712</v>
      </c>
      <c r="DG50" s="105">
        <f>DD50*(0.95*DE50/DF50)</f>
        <v>272.40996000867017</v>
      </c>
      <c r="DH50" s="106">
        <v>2025</v>
      </c>
    </row>
    <row r="51" spans="1:112" customFormat="1" ht="12.9" customHeight="1" x14ac:dyDescent="0.25">
      <c r="A51" s="51">
        <v>44</v>
      </c>
      <c r="B51" s="173" t="s">
        <v>58</v>
      </c>
      <c r="C51" s="145" t="s">
        <v>31</v>
      </c>
      <c r="D51" s="174">
        <v>6819</v>
      </c>
      <c r="E51" s="174">
        <v>5942</v>
      </c>
      <c r="F51" s="174">
        <v>8985</v>
      </c>
      <c r="G51" s="175"/>
      <c r="H51" s="175"/>
      <c r="I51" s="175"/>
      <c r="J51" s="58">
        <f>D51/D$2*D$5*J$5</f>
        <v>400.50787728026535</v>
      </c>
      <c r="K51" s="58">
        <f>E51/E$2*E$5*K$5</f>
        <v>361.97373764721806</v>
      </c>
      <c r="L51" s="58">
        <f>F51/F$2*F$5*L$5</f>
        <v>451.67260762270359</v>
      </c>
      <c r="M51" s="59">
        <f>SUM(J51+G51,K51+H51,L51+I51)-MIN(J51+G51,K51+H51,L51+I51)</f>
        <v>852.18048490296906</v>
      </c>
      <c r="N51" s="176">
        <v>5942</v>
      </c>
      <c r="O51" s="174">
        <v>8985</v>
      </c>
      <c r="P51" s="174">
        <v>8179</v>
      </c>
      <c r="Q51" s="175"/>
      <c r="R51" s="175"/>
      <c r="S51" s="175"/>
      <c r="T51" s="58">
        <f>N51/N$2*N$5*T$5</f>
        <v>341.86408555570597</v>
      </c>
      <c r="U51" s="58">
        <f>O51/O$2*O$5*U$5</f>
        <v>369.55031532766657</v>
      </c>
      <c r="V51" s="58">
        <f>P51/P$2*P$5*V$5</f>
        <v>489.54728479703999</v>
      </c>
      <c r="W51" s="59">
        <f>SUM(T51+Q51,U51+R51,V51+S51)-MIN(T51+Q51,U51+R51,V51+S51)</f>
        <v>859.09760012470656</v>
      </c>
      <c r="X51" s="174">
        <v>8985</v>
      </c>
      <c r="Y51" s="174">
        <v>8179</v>
      </c>
      <c r="Z51" s="189">
        <v>2172</v>
      </c>
      <c r="AA51" s="175"/>
      <c r="AB51" s="175"/>
      <c r="AC51" s="8"/>
      <c r="AD51" s="58">
        <f>X51/X$2*X$5*AD$5</f>
        <v>349.01974225390728</v>
      </c>
      <c r="AE51" s="58">
        <f>Y51/Y$2*Y$5*AE$5</f>
        <v>400.53868756121454</v>
      </c>
      <c r="AF51" s="58">
        <f>Z51/Z$2*Z$5*AF$5</f>
        <v>281.15043964828141</v>
      </c>
      <c r="AG51" s="59">
        <f>SUM(AD51+AA51,AE51+AB51,AF51+AC51)-MIN(AD51+AA51,AE51+AB51,AF51+AC51)</f>
        <v>749.55842981512183</v>
      </c>
      <c r="AH51" s="174">
        <v>8179</v>
      </c>
      <c r="AI51" s="189">
        <v>2172</v>
      </c>
      <c r="AJ51" s="190">
        <v>5184</v>
      </c>
      <c r="AK51" s="175"/>
      <c r="AL51" s="175"/>
      <c r="AM51" s="9"/>
      <c r="AN51" s="58">
        <f>AH51/AH$2*AH$5*AN$5</f>
        <v>378.28653825225814</v>
      </c>
      <c r="AO51" s="58">
        <f>AI51/AI$2*AI$5*AO$5</f>
        <v>241.85419664268585</v>
      </c>
      <c r="AP51" s="58">
        <f>AJ51/AJ$2*AJ$5*AP$5</f>
        <v>439.05143209116108</v>
      </c>
      <c r="AQ51" s="59">
        <f>SUM(AN51+AK51,AO51+AL51,AP51+AM51)-MIN(AN51+AK51,AO51+AL51,AP51+AM51)</f>
        <v>817.33797034341933</v>
      </c>
      <c r="AR51" s="189">
        <v>2172</v>
      </c>
      <c r="AS51" s="190">
        <v>5184</v>
      </c>
      <c r="AT51" s="306">
        <v>3680</v>
      </c>
      <c r="AU51" s="175"/>
      <c r="AV51" s="179"/>
      <c r="AW51" s="58">
        <f>$DF$68</f>
        <v>13.232346644295296</v>
      </c>
      <c r="AX51" s="58">
        <f>AR51/AR$2*AR$5*AX$5</f>
        <v>227.38577138289369</v>
      </c>
      <c r="AY51" s="58">
        <f>AS51/AS$2*AS$5*AY$5</f>
        <v>359.2238989836772</v>
      </c>
      <c r="AZ51" s="58">
        <f>AT51/AT$2*AT$5*AZ$5</f>
        <v>397.32885906040264</v>
      </c>
      <c r="BA51" s="59">
        <f>SUM(AX51+AU51,AY51+AV51,AZ51+AW51)-MIN(AX51+AU51,AY51+AV51,AZ51+AW51)</f>
        <v>769.7851046883751</v>
      </c>
      <c r="BB51" s="190">
        <v>5184</v>
      </c>
      <c r="BC51" s="97">
        <v>3680</v>
      </c>
      <c r="BD51" s="183">
        <v>6582</v>
      </c>
      <c r="BE51" s="175"/>
      <c r="BF51" s="73"/>
      <c r="BG51" s="58"/>
      <c r="BH51" s="58">
        <f>BB51/BB$2*BB$5*BH$5</f>
        <v>353.47344777795604</v>
      </c>
      <c r="BI51" s="58">
        <f>BC51/BC$2*BC$5*BI$5</f>
        <v>358.84774307255452</v>
      </c>
      <c r="BJ51" s="58">
        <f>BD51/BD$2*BD$5*BJ$5</f>
        <v>490.92758340113915</v>
      </c>
      <c r="BK51" s="59">
        <f>SUM(BH51+BE51,BI51+BF51,BJ51+BG51)-MIN(BH51+BE51,BI51+BF51,BJ51+BG51)</f>
        <v>849.77532647369355</v>
      </c>
      <c r="BL51" s="97">
        <v>3680</v>
      </c>
      <c r="BM51" s="75">
        <v>6582</v>
      </c>
      <c r="BN51" s="181">
        <v>2142</v>
      </c>
      <c r="BO51" s="75"/>
      <c r="BQ51" s="75"/>
      <c r="BR51" s="58">
        <f>BL51/BL$2*BL$5*BR$5</f>
        <v>337.82878031267336</v>
      </c>
      <c r="BS51" s="58">
        <f>BM51/BM$2*BM$5*BS$5</f>
        <v>401.6680227827502</v>
      </c>
      <c r="BT51" s="58">
        <f>BN51/BN$2*BN$5*BT$5</f>
        <v>433.00192572214581</v>
      </c>
      <c r="BU51" s="59">
        <f>SUM(BR51+BO51,BS51+BP51,BT51+BQ51)-MIN(BR51+BO51,BS51+BP51,BT51+BQ51)</f>
        <v>834.66994850489596</v>
      </c>
      <c r="BV51" s="75">
        <v>6582</v>
      </c>
      <c r="BW51" s="181">
        <v>2142</v>
      </c>
      <c r="BY51" s="75"/>
      <c r="CA51" s="75"/>
      <c r="CB51" s="58">
        <f>BV51/BV$2*BV$5*CB$5</f>
        <v>379.35313262815299</v>
      </c>
      <c r="CC51" s="58">
        <f>BW51/BW$2*BW$5*CC$5</f>
        <v>388.37166437414027</v>
      </c>
      <c r="CD51" s="58">
        <f>BX51/BX$2*BX$5*CD$5</f>
        <v>0</v>
      </c>
      <c r="CE51" s="59">
        <f>SUM(CB51+BY51,CC51+BZ51,CD51+CA51)-MIN(CB51+BY51,CC51+BZ51,CD51+CA51)</f>
        <v>767.72479700229326</v>
      </c>
      <c r="CF51" s="75">
        <v>2142</v>
      </c>
      <c r="CG51" s="181"/>
      <c r="CI51" s="75"/>
      <c r="CK51" s="75"/>
      <c r="CL51" s="58">
        <f>CF51/CF$2*CF$5*CL$5</f>
        <v>363.38376891334246</v>
      </c>
      <c r="CM51" s="58">
        <f>CG51/CG$2*CG$5*CM$5</f>
        <v>0</v>
      </c>
      <c r="CN51" s="58">
        <f>CH51/CH$2*CH$5*CN$5</f>
        <v>0</v>
      </c>
      <c r="CO51" s="59">
        <f>SUM(CL51+CI51,CM51+CJ51,CN51+CK51)-MIN(CL51+CI51,CM51+CJ51,CN51+CK51)</f>
        <v>363.38376891334246</v>
      </c>
      <c r="CP51" s="181"/>
      <c r="CS51" s="75"/>
      <c r="CU51" s="75"/>
      <c r="CV51" s="58">
        <f>CP51/CP$2*CP$5*CV$5</f>
        <v>0</v>
      </c>
      <c r="CW51" s="58">
        <f>CQ51/CQ$2*CQ$5*CW$5</f>
        <v>0</v>
      </c>
      <c r="CX51" s="58">
        <f>CR51/$CR$2*CR$5*CX$5</f>
        <v>0</v>
      </c>
      <c r="CY51" s="59">
        <f>SUM(CV51+CS51,CW51+CT51,CX51+CU51)-MIN(CV51+CS51,CW51+CT51,CX51+CU51)</f>
        <v>0</v>
      </c>
      <c r="DA51" s="210" t="s">
        <v>160</v>
      </c>
      <c r="DB51" s="200" t="s">
        <v>170</v>
      </c>
      <c r="DC51" s="104">
        <v>2022</v>
      </c>
      <c r="DD51" s="112">
        <f>$CV$5</f>
        <v>419.44285714285712</v>
      </c>
      <c r="DE51" s="120">
        <v>283.75</v>
      </c>
      <c r="DF51" s="112">
        <f>$CC$5</f>
        <v>395.44285714285712</v>
      </c>
      <c r="DG51" s="105">
        <f>DD51*(0.95*DE51/DF51)</f>
        <v>285.92263872331205</v>
      </c>
      <c r="DH51" s="106">
        <v>2025</v>
      </c>
    </row>
    <row r="52" spans="1:112" customFormat="1" ht="12.9" customHeight="1" thickBot="1" x14ac:dyDescent="0.3">
      <c r="A52" s="51">
        <v>45</v>
      </c>
      <c r="B52" s="173" t="s">
        <v>133</v>
      </c>
      <c r="C52" s="184" t="s">
        <v>31</v>
      </c>
      <c r="D52" s="266">
        <v>5140</v>
      </c>
      <c r="E52" s="51"/>
      <c r="F52" s="51"/>
      <c r="G52" s="58"/>
      <c r="H52" s="58"/>
      <c r="I52" s="58"/>
      <c r="J52" s="58">
        <f>D52/D$2*D$5*J$5</f>
        <v>301.89331122166942</v>
      </c>
      <c r="K52" s="58">
        <f>E52/E$2*E$5*K$5</f>
        <v>0</v>
      </c>
      <c r="L52" s="58">
        <f>F52/F$2*F$5*L$5</f>
        <v>0</v>
      </c>
      <c r="M52" s="59">
        <f>SUM(J52+G52,K52+H52,L52+I52)-MIN(J52+G52,K52+H52,L52+I52)</f>
        <v>301.89331122166942</v>
      </c>
      <c r="N52" s="129"/>
      <c r="O52" s="51"/>
      <c r="P52" s="51"/>
      <c r="Q52" s="58"/>
      <c r="R52" s="58"/>
      <c r="S52" s="58"/>
      <c r="T52" s="58">
        <f>N52/N$2*N$5*T$5</f>
        <v>0</v>
      </c>
      <c r="U52" s="58">
        <f>O52/O$2*O$5*U$5</f>
        <v>0</v>
      </c>
      <c r="V52" s="58">
        <f>P52/P$2*P$5*V$5</f>
        <v>0</v>
      </c>
      <c r="W52" s="59">
        <f>SUM(T52+Q52,U52+R52,V52+S52)-MIN(T52+Q52,U52+R52,V52+S52)</f>
        <v>0</v>
      </c>
      <c r="X52" s="51"/>
      <c r="Y52" s="51"/>
      <c r="Z52" s="201"/>
      <c r="AA52" s="58"/>
      <c r="AB52" s="58"/>
      <c r="AC52" s="8"/>
      <c r="AD52" s="58">
        <f>X52/X$2*X$5*AD$5</f>
        <v>0</v>
      </c>
      <c r="AE52" s="58">
        <f>Y52/Y$2*Y$5*AE$5</f>
        <v>0</v>
      </c>
      <c r="AF52" s="58">
        <f>Z52/Z$2*Z$5*AF$5</f>
        <v>0</v>
      </c>
      <c r="AG52" s="59">
        <f>SUM(AD52+AA52,AE52+AB52,AF52+AC52)-MIN(AD52+AA52,AE52+AB52,AF52+AC52)</f>
        <v>0</v>
      </c>
      <c r="AH52" s="51"/>
      <c r="AI52" s="201"/>
      <c r="AJ52" s="202"/>
      <c r="AK52" s="58"/>
      <c r="AL52" s="58"/>
      <c r="AM52" s="9"/>
      <c r="AN52" s="58">
        <f>AH52/AH$2*AH$5*AN$5</f>
        <v>0</v>
      </c>
      <c r="AO52" s="58">
        <f>AI52/AI$2*AI$5*AO$5</f>
        <v>0</v>
      </c>
      <c r="AP52" s="58">
        <f>AJ52/AJ$2*AJ$5*AP$5</f>
        <v>0</v>
      </c>
      <c r="AQ52" s="59">
        <f>SUM(AN52+AK52,AO52+AL52,AP52+AM52)-MIN(AN52+AK52,AO52+AL52,AP52+AM52)</f>
        <v>0</v>
      </c>
      <c r="AR52" s="201"/>
      <c r="AS52" s="202"/>
      <c r="AT52" s="96"/>
      <c r="AU52" s="58"/>
      <c r="AV52" s="73"/>
      <c r="AW52" s="54"/>
      <c r="AX52" s="58">
        <f>AR52/AR$2*AR$5*AX$5</f>
        <v>0</v>
      </c>
      <c r="AY52" s="58">
        <f>AS52/AS$2*AS$5*AY$5</f>
        <v>0</v>
      </c>
      <c r="AZ52" s="58">
        <f>AT52/AT$2*AT$5*AZ$5</f>
        <v>0</v>
      </c>
      <c r="BA52" s="59">
        <f>SUM(AX52+AU52,AY52+AV52,AZ52+AW52)-MIN(AX52+AU52,AY52+AV52,AZ52+AW52)</f>
        <v>0</v>
      </c>
      <c r="BB52" s="309"/>
      <c r="BC52" s="202"/>
      <c r="BD52" s="183">
        <v>5471</v>
      </c>
      <c r="BE52" s="58"/>
      <c r="BF52" s="73"/>
      <c r="BG52" s="54"/>
      <c r="BH52" s="58">
        <f>BB52/BB$2*BB$5*BH$5</f>
        <v>0</v>
      </c>
      <c r="BI52" s="58">
        <f>BC52/BC$2*BC$5*BI$5</f>
        <v>0</v>
      </c>
      <c r="BJ52" s="58">
        <f>BD52/BD$2*BD$5*BJ$5</f>
        <v>408.062110116626</v>
      </c>
      <c r="BK52" s="59">
        <f>SUM(BH52+BE52,BI52+BF52,BJ52+BG52)-MIN(BH52+BE52,BI52+BF52,BJ52+BG52)</f>
        <v>408.062110116626</v>
      </c>
      <c r="BL52" s="202"/>
      <c r="BM52" s="75">
        <v>5471</v>
      </c>
      <c r="BN52" s="188">
        <v>1777</v>
      </c>
      <c r="BO52" s="75"/>
      <c r="BQ52" s="75"/>
      <c r="BR52" s="58">
        <f>BL52/BL$2*BL$5*BR$5</f>
        <v>0</v>
      </c>
      <c r="BS52" s="58">
        <f>BM52/BM$2*BM$5*BS$5</f>
        <v>333.86899918633037</v>
      </c>
      <c r="BT52" s="58">
        <f>BN52/BN$2*BN$5*BT$5</f>
        <v>359.2177507041331</v>
      </c>
      <c r="BU52" s="59">
        <f>SUM(BR52+BO52,BS52+BP52,BT52+BQ52)-MIN(BR52+BO52,BS52+BP52,BT52+BQ52)</f>
        <v>693.08674989046347</v>
      </c>
      <c r="BV52" s="75">
        <v>5471</v>
      </c>
      <c r="BW52" s="188">
        <v>1777</v>
      </c>
      <c r="BY52" s="75"/>
      <c r="CA52" s="75"/>
      <c r="CB52" s="58">
        <f>BV52/BV$2*BV$5*CB$5</f>
        <v>315.32072145375645</v>
      </c>
      <c r="CC52" s="58">
        <f>BW52/BW$2*BW$5*CC$5</f>
        <v>322.19255256435446</v>
      </c>
      <c r="CD52" s="58">
        <f>BX52/BX$2*BX$5*CD$5</f>
        <v>0</v>
      </c>
      <c r="CE52" s="59">
        <f>SUM(CB52+BY52,CC52+BZ52,CD52+CA52)-MIN(CB52+BY52,CC52+BZ52,CD52+CA52)</f>
        <v>637.51327401811091</v>
      </c>
      <c r="CF52" s="75">
        <v>1777</v>
      </c>
      <c r="CG52" s="188"/>
      <c r="CI52" s="75"/>
      <c r="CK52" s="75"/>
      <c r="CL52" s="58">
        <f>CF52/CF$2*CF$5*CL$5</f>
        <v>301.46263182026593</v>
      </c>
      <c r="CM52" s="58">
        <f>CG52/CG$2*CG$5*CM$5</f>
        <v>0</v>
      </c>
      <c r="CN52" s="58">
        <f>CH52/CH$2*CH$5*CN$5</f>
        <v>0</v>
      </c>
      <c r="CO52" s="59">
        <f>SUM(CL52+CI52,CM52+CJ52,CN52+CK52)-MIN(CL52+CI52,CM52+CJ52,CN52+CK52)</f>
        <v>301.46263182026593</v>
      </c>
      <c r="CP52" s="188"/>
      <c r="CS52" s="75"/>
      <c r="CU52" s="75"/>
      <c r="CV52" s="58">
        <f>CP52/CP$2*CP$5*CV$5</f>
        <v>0</v>
      </c>
      <c r="CW52" s="58">
        <f>CQ52/CQ$2*CQ$5*CW$5</f>
        <v>0</v>
      </c>
      <c r="CX52" s="58">
        <f>CR52/$CR$2*CR$5*CX$5</f>
        <v>0</v>
      </c>
      <c r="CY52" s="59">
        <f>SUM(CV52+CS52,CW52+CT52,CX52+CU52)-MIN(CV52+CS52,CW52+CT52,CX52+CU52)</f>
        <v>0</v>
      </c>
      <c r="DA52" s="210" t="s">
        <v>30</v>
      </c>
      <c r="DB52" s="200" t="s">
        <v>177</v>
      </c>
      <c r="DC52" s="104">
        <v>2023</v>
      </c>
      <c r="DD52" s="112">
        <f>$CW$5</f>
        <v>410.45714285714286</v>
      </c>
      <c r="DE52" s="120">
        <v>419.44285714285712</v>
      </c>
      <c r="DF52" s="112">
        <f>$CV$5</f>
        <v>419.44285714285712</v>
      </c>
      <c r="DG52" s="105">
        <f>DD52*(0.95*DE52/DF52)</f>
        <v>389.93428571428564</v>
      </c>
      <c r="DH52" s="106">
        <v>2025</v>
      </c>
    </row>
    <row r="53" spans="1:112" customFormat="1" ht="12.9" customHeight="1" thickBot="1" x14ac:dyDescent="0.3">
      <c r="A53" s="51">
        <v>46</v>
      </c>
      <c r="B53" s="131" t="s">
        <v>174</v>
      </c>
      <c r="C53" s="20" t="s">
        <v>66</v>
      </c>
      <c r="D53" s="131"/>
      <c r="E53" s="51"/>
      <c r="F53" s="131"/>
      <c r="G53" s="58"/>
      <c r="H53" s="58"/>
      <c r="I53" s="58"/>
      <c r="J53" s="58">
        <f>D53/D$2*D$5*J$5</f>
        <v>0</v>
      </c>
      <c r="K53" s="58">
        <f>E53/E$2*E$5*K$5</f>
        <v>0</v>
      </c>
      <c r="L53" s="58">
        <f>F53/F$2*F$5*L$5</f>
        <v>0</v>
      </c>
      <c r="M53" s="59">
        <f>SUM(J53+G53,K53+H53,L53+I53)-MIN(J53+G53,K53+H53,L53+I53)</f>
        <v>0</v>
      </c>
      <c r="N53" s="129"/>
      <c r="O53" s="131"/>
      <c r="P53" s="131"/>
      <c r="Q53" s="58"/>
      <c r="R53" s="58"/>
      <c r="S53" s="58"/>
      <c r="T53" s="58">
        <f>N53/N$2*N$5*T$5</f>
        <v>0</v>
      </c>
      <c r="U53" s="58">
        <f>O53/O$2*O$5*U$5</f>
        <v>0</v>
      </c>
      <c r="V53" s="58">
        <f>P53/P$2*P$5*V$5</f>
        <v>0</v>
      </c>
      <c r="W53" s="59">
        <f>SUM(T53+Q53,U53+R53,V53+S53)-MIN(T53+Q53,U53+R53,V53+S53)</f>
        <v>0</v>
      </c>
      <c r="X53" s="131"/>
      <c r="Y53" s="131"/>
      <c r="Z53" s="189">
        <v>1498</v>
      </c>
      <c r="AA53" s="58"/>
      <c r="AB53" s="58"/>
      <c r="AC53" s="8"/>
      <c r="AD53" s="58">
        <f>X53/X$2*X$5*AD$5</f>
        <v>0</v>
      </c>
      <c r="AE53" s="58">
        <f>Y53/Y$2*Y$5*AE$5</f>
        <v>0</v>
      </c>
      <c r="AF53" s="58">
        <f>Z53/Z$2*Z$5*AF$5</f>
        <v>193.90578204103386</v>
      </c>
      <c r="AG53" s="59">
        <f>SUM(AD53+AA53,AE53+AB53,AF53+AC53)-MIN(AD53+AA53,AE53+AB53,AF53+AC53)</f>
        <v>193.90578204103386</v>
      </c>
      <c r="AH53" s="131"/>
      <c r="AI53" s="189">
        <v>1498</v>
      </c>
      <c r="AJ53" s="190">
        <v>3493</v>
      </c>
      <c r="AK53" s="58"/>
      <c r="AL53" s="58"/>
      <c r="AM53" s="9"/>
      <c r="AN53" s="58">
        <f>AH53/AH$2*AH$5*AN$5</f>
        <v>0</v>
      </c>
      <c r="AO53" s="58">
        <f>AI53/AI$2*AI$5*AO$5</f>
        <v>166.80367705835332</v>
      </c>
      <c r="AP53" s="58">
        <f>AJ53/AJ$2*AJ$5*AP$5</f>
        <v>295.83461656914074</v>
      </c>
      <c r="AQ53" s="59">
        <f>SUM(AN53+AK53,AO53+AL53,AP53+AM53)-MIN(AN53+AK53,AO53+AL53,AP53+AM53)</f>
        <v>462.63829362749402</v>
      </c>
      <c r="AR53" s="189">
        <v>1498</v>
      </c>
      <c r="AS53" s="190">
        <v>3493</v>
      </c>
      <c r="AT53" s="71">
        <v>3148</v>
      </c>
      <c r="AU53" s="58"/>
      <c r="AV53" s="58"/>
      <c r="AW53" s="313"/>
      <c r="AX53" s="58">
        <f>AR53/AR$2*AR$5*AX$5</f>
        <v>156.82499333866241</v>
      </c>
      <c r="AY53" s="58">
        <f>AS53/AS$2*AS$5*AY$5</f>
        <v>242.0465044656606</v>
      </c>
      <c r="AZ53" s="58">
        <f>AT53/AT$2*AT$5*AZ$5</f>
        <v>339.88892617449659</v>
      </c>
      <c r="BA53" s="59">
        <f>SUM(AX53+AU53,AY53+AV53,AZ53+AW53)-MIN(AX53+AU53,AY53+AV53,AZ53+AW53)</f>
        <v>581.93543064015716</v>
      </c>
      <c r="BB53" s="190">
        <v>3493</v>
      </c>
      <c r="BC53" s="87">
        <v>3148</v>
      </c>
      <c r="BD53" s="180"/>
      <c r="BE53" s="58"/>
      <c r="BF53" s="73"/>
      <c r="BG53" s="54"/>
      <c r="BH53" s="58">
        <f>BB53/BB$2*BB$5*BH$5</f>
        <v>238.17182737044763</v>
      </c>
      <c r="BI53" s="58">
        <f>BC53/BC$2*BC$5*BI$5</f>
        <v>306.97084108489179</v>
      </c>
      <c r="BJ53" s="58">
        <f>BD53/BD$2*BD$5*BJ$5</f>
        <v>0</v>
      </c>
      <c r="BK53" s="59">
        <f>SUM(BH53+BE53,BI53+BF53,BJ53+BG53)-MIN(BH53+BE53,BI53+BF53,BJ53+BG53)</f>
        <v>545.14266845533939</v>
      </c>
      <c r="BL53" s="310">
        <v>3148</v>
      </c>
      <c r="BM53" s="90"/>
      <c r="BN53" s="181">
        <v>1446</v>
      </c>
      <c r="BO53" s="75"/>
      <c r="BQ53" s="75"/>
      <c r="BR53" s="58">
        <f>BL53/BL$2*BL$5*BR$5</f>
        <v>288.99048924573253</v>
      </c>
      <c r="BS53" s="58">
        <f>BM53/BM$2*BM$5*BS$5</f>
        <v>0</v>
      </c>
      <c r="BT53" s="58">
        <f>BN53/BN$2*BN$5*BT$5</f>
        <v>292.30662212615448</v>
      </c>
      <c r="BU53" s="59">
        <f>SUM(BR53+BO53,BS53+BP53,BT53+BQ53)-MIN(BR53+BO53,BS53+BP53,BT53+BQ53)</f>
        <v>581.29711137188701</v>
      </c>
      <c r="BV53" s="90"/>
      <c r="BW53" s="181">
        <v>1446</v>
      </c>
      <c r="BY53" s="75"/>
      <c r="CA53" s="75"/>
      <c r="CB53" s="58">
        <f>BV53/BV$2*BV$5*CB$5</f>
        <v>0</v>
      </c>
      <c r="CC53" s="58">
        <f>BW53/BW$2*BW$5*CC$5</f>
        <v>262.17807034780901</v>
      </c>
      <c r="CD53" s="58">
        <f>BX53/BX$2*BX$5*CD$5</f>
        <v>0</v>
      </c>
      <c r="CE53" s="59">
        <f>SUM(CB53+BY53,CC53+BZ53,CD53+CA53)-MIN(CB53+BY53,CC53+BZ53,CD53+CA53)</f>
        <v>262.17807034780901</v>
      </c>
      <c r="CF53" s="90">
        <v>1446</v>
      </c>
      <c r="CG53" s="181"/>
      <c r="CI53" s="75"/>
      <c r="CK53" s="75"/>
      <c r="CL53" s="58">
        <f>CF53/CF$2*CF$5*CL$5</f>
        <v>245.30949105914718</v>
      </c>
      <c r="CM53" s="58">
        <f>CG53/CG$2*CG$5*CM$5</f>
        <v>0</v>
      </c>
      <c r="CN53" s="58">
        <f>CH53/CH$2*CH$5*CN$5</f>
        <v>0</v>
      </c>
      <c r="CO53" s="59">
        <f>SUM(CL53+CI53,CM53+CJ53,CN53+CK53)-MIN(CL53+CI53,CM53+CJ53,CN53+CK53)</f>
        <v>245.30949105914718</v>
      </c>
      <c r="CP53" s="181"/>
      <c r="CS53" s="75"/>
      <c r="CU53" s="75"/>
      <c r="CV53" s="58">
        <f>CP53/CP$2*CP$5*CV$5</f>
        <v>0</v>
      </c>
      <c r="CW53" s="58">
        <f>CQ53/CQ$2*CQ$5*CW$5</f>
        <v>0</v>
      </c>
      <c r="CX53" s="58">
        <f>CR53/$CR$2*CR$5*CX$5</f>
        <v>0</v>
      </c>
      <c r="CY53" s="59">
        <f>SUM(CV53+CS53,CW53+CT53,CX53+CU53)-MIN(CV53+CS53,CW53+CT53,CX53+CU53)</f>
        <v>0</v>
      </c>
      <c r="DH53" s="8"/>
    </row>
    <row r="54" spans="1:112" customFormat="1" ht="12.9" customHeight="1" thickBot="1" x14ac:dyDescent="0.3">
      <c r="A54" s="51">
        <v>47</v>
      </c>
      <c r="B54" s="137" t="s">
        <v>175</v>
      </c>
      <c r="C54" s="20" t="s">
        <v>75</v>
      </c>
      <c r="D54" s="131"/>
      <c r="E54" s="131"/>
      <c r="F54" s="51"/>
      <c r="G54" s="58"/>
      <c r="H54" s="58"/>
      <c r="I54" s="58"/>
      <c r="J54" s="58">
        <f>D54/D$2*D$5*J$5</f>
        <v>0</v>
      </c>
      <c r="K54" s="58">
        <f>E54/E$2*E$5*K$5</f>
        <v>0</v>
      </c>
      <c r="L54" s="58">
        <f>F54/F$2*F$5*L$5</f>
        <v>0</v>
      </c>
      <c r="M54" s="59">
        <f>SUM(J54+G54,K54+H54,L54+I54)-MIN(J54+G54,K54+H54,L54+I54)</f>
        <v>0</v>
      </c>
      <c r="N54" s="138"/>
      <c r="O54" s="51"/>
      <c r="P54" s="51"/>
      <c r="Q54" s="58"/>
      <c r="R54" s="58"/>
      <c r="S54" s="58"/>
      <c r="T54" s="58">
        <f>N54/N$2*N$5*T$5</f>
        <v>0</v>
      </c>
      <c r="U54" s="58">
        <f>O54/O$2*O$5*U$5</f>
        <v>0</v>
      </c>
      <c r="V54" s="58">
        <f>P54/P$2*P$5*V$5</f>
        <v>0</v>
      </c>
      <c r="W54" s="59">
        <f>SUM(T54+Q54,U54+R54,V54+S54)-MIN(T54+Q54,U54+R54,V54+S54)</f>
        <v>0</v>
      </c>
      <c r="X54" s="51"/>
      <c r="Y54" s="51"/>
      <c r="Z54" s="193"/>
      <c r="AA54" s="58"/>
      <c r="AB54" s="58"/>
      <c r="AC54" s="8"/>
      <c r="AD54" s="58">
        <f>X54/X$2*X$5*AD$5</f>
        <v>0</v>
      </c>
      <c r="AE54" s="58">
        <f>Y54/Y$2*Y$5*AE$5</f>
        <v>0</v>
      </c>
      <c r="AF54" s="58">
        <f>Z54/Z$2*Z$5*AF$5</f>
        <v>0</v>
      </c>
      <c r="AG54" s="59">
        <f>SUM(AD54+AA54,AE54+AB54,AF54+AC54)-MIN(AD54+AA54,AE54+AB54,AF54+AC54)</f>
        <v>0</v>
      </c>
      <c r="AH54" s="51"/>
      <c r="AI54" s="193"/>
      <c r="AJ54" s="194"/>
      <c r="AK54" s="58"/>
      <c r="AL54" s="58"/>
      <c r="AM54" s="9"/>
      <c r="AN54" s="58">
        <f>AH54/AH$2*AH$5*AN$5</f>
        <v>0</v>
      </c>
      <c r="AO54" s="58">
        <f>AI54/AI$2*AI$5*AO$5</f>
        <v>0</v>
      </c>
      <c r="AP54" s="58">
        <f>AJ54/AJ$2*AJ$5*AP$5</f>
        <v>0</v>
      </c>
      <c r="AQ54" s="59">
        <f>SUM(AN54+AK54,AO54+AL54,AP54+AM54)-MIN(AN54+AK54,AO54+AL54,AP54+AM54)</f>
        <v>0</v>
      </c>
      <c r="AR54" s="193"/>
      <c r="AS54" s="194"/>
      <c r="AT54" s="96"/>
      <c r="AU54" s="58"/>
      <c r="AV54" s="73"/>
      <c r="AW54" s="54"/>
      <c r="AX54" s="58">
        <f>AR54/AR$2*AR$5*AX$5</f>
        <v>0</v>
      </c>
      <c r="AY54" s="58">
        <f>AS54/AS$2*AS$5*AY$5</f>
        <v>0</v>
      </c>
      <c r="AZ54" s="58">
        <f>AT54/AT$2*AT$5*AZ$5</f>
        <v>0</v>
      </c>
      <c r="BA54" s="59">
        <f>SUM(AX54+AU54,AY54+AV54,AZ54+AW54)-MIN(AX54+AU54,AY54+AV54,AZ54+AW54)</f>
        <v>0</v>
      </c>
      <c r="BB54" s="194"/>
      <c r="BC54" s="202"/>
      <c r="BD54" s="183">
        <v>5180</v>
      </c>
      <c r="BE54" s="58"/>
      <c r="BF54" s="73"/>
      <c r="BG54" s="54"/>
      <c r="BH54" s="58">
        <f>BB54/BB$2*BB$5*BH$5</f>
        <v>0</v>
      </c>
      <c r="BI54" s="58">
        <f>BC54/BC$2*BC$5*BI$5</f>
        <v>0</v>
      </c>
      <c r="BJ54" s="58">
        <f>BD54/BD$2*BD$5*BJ$5</f>
        <v>386.3574721996203</v>
      </c>
      <c r="BK54" s="59">
        <f>SUM(BH54+BE54,BI54+BF54,BJ54+BG54)-MIN(BH54+BE54,BI54+BF54,BJ54+BG54)</f>
        <v>386.3574721996203</v>
      </c>
      <c r="BL54" s="202"/>
      <c r="BM54" s="75">
        <v>5180</v>
      </c>
      <c r="BN54" s="181">
        <v>1085</v>
      </c>
      <c r="BO54" s="75"/>
      <c r="BQ54" s="75"/>
      <c r="BR54" s="58">
        <f>BL54/BL$2*BL$5*BR$5</f>
        <v>0</v>
      </c>
      <c r="BS54" s="58">
        <f>BM54/BM$2*BM$5*BS$5</f>
        <v>316.11065907241658</v>
      </c>
      <c r="BT54" s="58">
        <f>BN54/BN$2*BN$5*BT$5</f>
        <v>219.33104080696927</v>
      </c>
      <c r="BU54" s="59">
        <f>SUM(BR54+BO54,BS54+BP54,BT54+BQ54)-MIN(BR54+BO54,BS54+BP54,BT54+BQ54)</f>
        <v>535.44169987938585</v>
      </c>
      <c r="BV54" s="75">
        <v>5180</v>
      </c>
      <c r="BW54" s="181">
        <v>1085</v>
      </c>
      <c r="BY54" s="75"/>
      <c r="CA54" s="75"/>
      <c r="CB54" s="58">
        <f>BV54/BV$2*BV$5*CB$5</f>
        <v>298.54895579061565</v>
      </c>
      <c r="CC54" s="58">
        <f>BW54/BW$2*BW$5*CC$5</f>
        <v>196.72420907840439</v>
      </c>
      <c r="CD54" s="58">
        <f>BX54/BX$2*BX$5*CD$5</f>
        <v>0</v>
      </c>
      <c r="CE54" s="59">
        <f>SUM(CB54+BY54,CC54+BZ54,CD54+CA54)-MIN(CB54+BY54,CC54+BZ54,CD54+CA54)</f>
        <v>495.27316486902004</v>
      </c>
      <c r="CF54" s="75">
        <v>1085</v>
      </c>
      <c r="CG54" s="181"/>
      <c r="CI54" s="75"/>
      <c r="CK54" s="75"/>
      <c r="CL54" s="58">
        <f>CF54/CF$2*CF$5*CL$5</f>
        <v>184.06694176983035</v>
      </c>
      <c r="CM54" s="58">
        <f>CG54/CG$2*CG$5*CM$5</f>
        <v>0</v>
      </c>
      <c r="CN54" s="58">
        <f>CH54/CH$2*CH$5*CN$5</f>
        <v>0</v>
      </c>
      <c r="CO54" s="59">
        <f>SUM(CL54+CI54,CM54+CJ54,CN54+CK54)-MIN(CL54+CI54,CM54+CJ54,CN54+CK54)</f>
        <v>184.06694176983035</v>
      </c>
      <c r="CP54" s="181"/>
      <c r="CS54" s="75"/>
      <c r="CU54" s="75"/>
      <c r="CV54" s="58">
        <f>CP54/CP$2*CP$5*CV$5</f>
        <v>0</v>
      </c>
      <c r="CW54" s="58">
        <f>CQ54/CQ$2*CQ$5*CW$5</f>
        <v>0</v>
      </c>
      <c r="CX54" s="58">
        <f>CR54/$CR$2*CR$5*CX$5</f>
        <v>0</v>
      </c>
      <c r="CY54" s="59">
        <f>SUM(CV54+CS54,CW54+CT54,CX54+CU54)-MIN(CV54+CS54,CW54+CT54,CX54+CU54)</f>
        <v>0</v>
      </c>
    </row>
    <row r="55" spans="1:112" customFormat="1" ht="12.9" customHeight="1" x14ac:dyDescent="0.25">
      <c r="A55" s="51">
        <v>48</v>
      </c>
      <c r="B55" s="173" t="s">
        <v>88</v>
      </c>
      <c r="C55" s="173" t="s">
        <v>43</v>
      </c>
      <c r="D55" s="174"/>
      <c r="E55" s="51"/>
      <c r="F55" s="51"/>
      <c r="G55" s="58"/>
      <c r="H55" s="58"/>
      <c r="I55" s="58"/>
      <c r="J55" s="58">
        <f>D55/D$2*D$5*J$5</f>
        <v>0</v>
      </c>
      <c r="K55" s="58">
        <f>E55/E$2*E$5*K$5</f>
        <v>0</v>
      </c>
      <c r="L55" s="58">
        <f>F55/F$2*F$5*L$5</f>
        <v>0</v>
      </c>
      <c r="M55" s="59">
        <f>SUM(J55+G55,K55+H55,L55+I55)-MIN(J55+G55,K55+H55,L55+I55)</f>
        <v>0</v>
      </c>
      <c r="N55" s="129"/>
      <c r="O55" s="51"/>
      <c r="P55" s="51"/>
      <c r="Q55" s="58"/>
      <c r="R55" s="58"/>
      <c r="S55" s="58"/>
      <c r="T55" s="58">
        <f>N55/N$2*N$5*T$5</f>
        <v>0</v>
      </c>
      <c r="U55" s="58">
        <f>O55/O$2*O$5*U$5</f>
        <v>0</v>
      </c>
      <c r="V55" s="58">
        <f>P55/P$2*P$5*V$5</f>
        <v>0</v>
      </c>
      <c r="W55" s="59">
        <f>SUM(T55+Q55,U55+R55,V55+S55)-MIN(T55+Q55,U55+R55,V55+S55)</f>
        <v>0</v>
      </c>
      <c r="X55" s="51"/>
      <c r="Y55" s="51"/>
      <c r="Z55" s="193"/>
      <c r="AA55" s="58"/>
      <c r="AB55" s="58"/>
      <c r="AC55" s="8"/>
      <c r="AD55" s="58">
        <f>X55/X$2*X$5*AD$5</f>
        <v>0</v>
      </c>
      <c r="AE55" s="58">
        <f>Y55/Y$2*Y$5*AE$5</f>
        <v>0</v>
      </c>
      <c r="AF55" s="58">
        <f>Z55/Z$2*Z$5*AF$5</f>
        <v>0</v>
      </c>
      <c r="AG55" s="59">
        <f>SUM(AD55+AA55,AE55+AB55,AF55+AC55)-MIN(AD55+AA55,AE55+AB55,AF55+AC55)</f>
        <v>0</v>
      </c>
      <c r="AH55" s="51"/>
      <c r="AI55" s="193"/>
      <c r="AJ55" s="194"/>
      <c r="AK55" s="58"/>
      <c r="AL55" s="58"/>
      <c r="AM55" s="9"/>
      <c r="AN55" s="58">
        <f>AH55/AH$2*AH$5*AN$5</f>
        <v>0</v>
      </c>
      <c r="AO55" s="58">
        <f>AI55/AI$2*AI$5*AO$5</f>
        <v>0</v>
      </c>
      <c r="AP55" s="58">
        <f>AJ55/AJ$2*AJ$5*AP$5</f>
        <v>0</v>
      </c>
      <c r="AQ55" s="59">
        <f>SUM(AN55+AK55,AO55+AL55,AP55+AM55)-MIN(AN55+AK55,AO55+AL55,AP55+AM55)</f>
        <v>0</v>
      </c>
      <c r="AR55" s="193"/>
      <c r="AS55" s="194"/>
      <c r="AT55" s="96"/>
      <c r="AU55" s="58"/>
      <c r="AV55" s="73"/>
      <c r="AW55" s="54"/>
      <c r="AX55" s="58">
        <f>AR55/AR$2*AR$5*AX$5</f>
        <v>0</v>
      </c>
      <c r="AY55" s="58">
        <f>AS55/AS$2*AS$5*AY$5</f>
        <v>0</v>
      </c>
      <c r="AZ55" s="58">
        <f>AT55/AT$2*AT$5*AZ$5</f>
        <v>0</v>
      </c>
      <c r="BA55" s="59">
        <f>SUM(AX55+AU55,AY55+AV55,AZ55+AW55)-MIN(AX55+AU55,AY55+AV55,AZ55+AW55)</f>
        <v>0</v>
      </c>
      <c r="BB55" s="194"/>
      <c r="BC55" s="202"/>
      <c r="BD55" s="183">
        <v>6959</v>
      </c>
      <c r="BE55" s="58"/>
      <c r="BF55" s="73"/>
      <c r="BG55" s="54"/>
      <c r="BH55" s="58">
        <f>BB55/BB$2*BB$5*BH$5</f>
        <v>0</v>
      </c>
      <c r="BI55" s="58">
        <f>BC55/BC$2*BC$5*BI$5</f>
        <v>0</v>
      </c>
      <c r="BJ55" s="58">
        <f>BD55/BD$2*BD$5*BJ$5</f>
        <v>519.04665039327358</v>
      </c>
      <c r="BK55" s="59">
        <f>SUM(BH55+BE55,BI55+BF55,BJ55+BG55)-MIN(BH55+BE55,BI55+BF55,BJ55+BG55)</f>
        <v>519.04665039327358</v>
      </c>
      <c r="BL55" s="202"/>
      <c r="BM55" s="75">
        <v>6959</v>
      </c>
      <c r="BN55" s="188"/>
      <c r="BO55" s="75"/>
      <c r="BQ55" s="75"/>
      <c r="BR55" s="58">
        <f>BL55/BL$2*BL$5*BR$5</f>
        <v>0</v>
      </c>
      <c r="BS55" s="58">
        <f>BM55/BM$2*BM$5*BS$5</f>
        <v>424.67453213995117</v>
      </c>
      <c r="BT55" s="58">
        <f>BN55/BN$2*BN$5*BT$5</f>
        <v>0</v>
      </c>
      <c r="BU55" s="59">
        <f>SUM(BR55+BO55,BS55+BP55,BT55+BQ55)-MIN(BR55+BO55,BS55+BP55,BT55+BQ55)</f>
        <v>424.67453213995117</v>
      </c>
      <c r="BV55" s="75">
        <v>6959</v>
      </c>
      <c r="BW55" s="188"/>
      <c r="BY55" s="75"/>
      <c r="CA55" s="75"/>
      <c r="CB55" s="58">
        <f>BV55/BV$2*BV$5*CB$5</f>
        <v>401.08150257662055</v>
      </c>
      <c r="CC55" s="58">
        <f>BW55/BW$2*BW$5*CC$5</f>
        <v>0</v>
      </c>
      <c r="CD55" s="58">
        <f>BX55/BX$2*BX$5*CD$5</f>
        <v>0</v>
      </c>
      <c r="CE55" s="59">
        <f>SUM(CB55+BY55,CC55+BZ55,CD55+CA55)-MIN(CB55+BY55,CC55+BZ55,CD55+CA55)</f>
        <v>401.08150257662055</v>
      </c>
      <c r="CF55" s="75"/>
      <c r="CG55" s="188"/>
      <c r="CI55" s="75"/>
      <c r="CK55" s="75"/>
      <c r="CL55" s="58">
        <f>CF55/CF$2*CF$5*CL$5</f>
        <v>0</v>
      </c>
      <c r="CM55" s="58">
        <f>CG55/CG$2*CG$5*CM$5</f>
        <v>0</v>
      </c>
      <c r="CN55" s="58">
        <f>CH55/CH$2*CH$5*CN$5</f>
        <v>0</v>
      </c>
      <c r="CO55" s="59">
        <f>SUM(CL55+CI55,CM55+CJ55,CN55+CK55)-MIN(CL55+CI55,CM55+CJ55,CN55+CK55)</f>
        <v>0</v>
      </c>
      <c r="CP55" s="188"/>
      <c r="CS55" s="75"/>
      <c r="CU55" s="75"/>
      <c r="CV55" s="58">
        <f>CP55/CP$2*CP$5*CV$5</f>
        <v>0</v>
      </c>
      <c r="CW55" s="58">
        <f>CQ55/CQ$2*CQ$5*CW$5</f>
        <v>0</v>
      </c>
      <c r="CX55" s="58">
        <f>CR55/$CR$2*CR$5*CX$5</f>
        <v>0</v>
      </c>
      <c r="CY55" s="59">
        <f>SUM(CV55+CS55,CW55+CT55,CX55+CU55)-MIN(CV55+CS55,CW55+CT55,CX55+CU55)</f>
        <v>0</v>
      </c>
      <c r="DA55" s="296" t="s">
        <v>60</v>
      </c>
      <c r="DB55" s="296"/>
      <c r="DC55" s="296"/>
      <c r="DD55" s="296"/>
      <c r="DE55" s="296"/>
      <c r="DF55" s="296"/>
    </row>
    <row r="56" spans="1:112" customFormat="1" ht="12.9" customHeight="1" x14ac:dyDescent="0.25">
      <c r="A56" s="51">
        <v>49</v>
      </c>
      <c r="B56" s="137" t="s">
        <v>108</v>
      </c>
      <c r="C56" s="51" t="s">
        <v>31</v>
      </c>
      <c r="D56" s="51"/>
      <c r="E56" s="51"/>
      <c r="F56" s="51"/>
      <c r="G56" s="58"/>
      <c r="H56" s="58"/>
      <c r="I56" s="58"/>
      <c r="J56" s="58">
        <f>D56/D$2*D$5*J$5</f>
        <v>0</v>
      </c>
      <c r="K56" s="58">
        <f>E56/E$2*E$5*K$5</f>
        <v>0</v>
      </c>
      <c r="L56" s="58">
        <f>F56/F$2*F$5*L$5</f>
        <v>0</v>
      </c>
      <c r="M56" s="59">
        <f>SUM(J56+G56,K56+H56,L56+I56)-MIN(J56+G56,K56+H56,L56+I56)</f>
        <v>0</v>
      </c>
      <c r="N56" s="129"/>
      <c r="O56" s="51"/>
      <c r="P56" s="51"/>
      <c r="Q56" s="58"/>
      <c r="R56" s="58"/>
      <c r="S56" s="58"/>
      <c r="T56" s="58">
        <f>N56/N$2*N$5*T$5</f>
        <v>0</v>
      </c>
      <c r="U56" s="58">
        <f>O56/O$2*O$5*U$5</f>
        <v>0</v>
      </c>
      <c r="V56" s="58">
        <f>P56/P$2*P$5*V$5</f>
        <v>0</v>
      </c>
      <c r="W56" s="59">
        <f>SUM(T56+Q56,U56+R56,V56+S56)-MIN(T56+Q56,U56+R56,V56+S56)</f>
        <v>0</v>
      </c>
      <c r="X56" s="51"/>
      <c r="Y56" s="51"/>
      <c r="Z56" s="309"/>
      <c r="AA56" s="58"/>
      <c r="AB56" s="58"/>
      <c r="AC56" s="8"/>
      <c r="AD56" s="58">
        <f>X56/X$2*X$5*AD$5</f>
        <v>0</v>
      </c>
      <c r="AE56" s="58">
        <f>Y56/Y$2*Y$5*AE$5</f>
        <v>0</v>
      </c>
      <c r="AF56" s="58">
        <f>Z56/Z$2*Z$5*AF$5</f>
        <v>0</v>
      </c>
      <c r="AG56" s="59">
        <f>SUM(AD56+AA56,AE56+AB56,AF56+AC56)-MIN(AD56+AA56,AE56+AB56,AF56+AC56)</f>
        <v>0</v>
      </c>
      <c r="AH56" s="51"/>
      <c r="AI56" s="309"/>
      <c r="AJ56" s="202"/>
      <c r="AK56" s="58"/>
      <c r="AL56" s="58"/>
      <c r="AM56" s="9"/>
      <c r="AN56" s="58">
        <f>AH56/AH$2*AH$5*AN$5</f>
        <v>0</v>
      </c>
      <c r="AO56" s="58">
        <f>AI56/AI$2*AI$5*AO$5</f>
        <v>0</v>
      </c>
      <c r="AP56" s="58">
        <f>AJ56/AJ$2*AJ$5*AP$5</f>
        <v>0</v>
      </c>
      <c r="AQ56" s="59">
        <f>SUM(AN56+AK56,AO56+AL56,AP56+AM56)-MIN(AN56+AK56,AO56+AL56,AP56+AM56)</f>
        <v>0</v>
      </c>
      <c r="AR56" s="309"/>
      <c r="AS56" s="202"/>
      <c r="AT56" s="96"/>
      <c r="AU56" s="58"/>
      <c r="AV56" s="73"/>
      <c r="AW56" s="54"/>
      <c r="AX56" s="58">
        <f>AR56/AR$2*AR$5*AX$5</f>
        <v>0</v>
      </c>
      <c r="AY56" s="58">
        <f>AS56/AS$2*AS$5*AY$5</f>
        <v>0</v>
      </c>
      <c r="AZ56" s="58">
        <f>AT56/AT$2*AT$5*AZ$5</f>
        <v>0</v>
      </c>
      <c r="BA56" s="59">
        <f>SUM(AX56+AU56,AY56+AV56,AZ56+AW56)-MIN(AX56+AU56,AY56+AV56,AZ56+AW56)</f>
        <v>0</v>
      </c>
      <c r="BB56" s="309"/>
      <c r="BC56" s="202"/>
      <c r="BD56" s="183">
        <v>5286</v>
      </c>
      <c r="BE56" s="58"/>
      <c r="BF56" s="73"/>
      <c r="BG56" s="54"/>
      <c r="BH56" s="58">
        <f>BB56/BB$2*BB$5*BH$5</f>
        <v>0</v>
      </c>
      <c r="BI56" s="58">
        <f>BC56/BC$2*BC$5*BI$5</f>
        <v>0</v>
      </c>
      <c r="BJ56" s="58">
        <f>BD56/BD$2*BD$5*BJ$5</f>
        <v>394.26362896663954</v>
      </c>
      <c r="BK56" s="59">
        <f>SUM(BH56+BE56,BI56+BF56,BJ56+BG56)-MIN(BH56+BE56,BI56+BF56,BJ56+BG56)</f>
        <v>394.26362896663954</v>
      </c>
      <c r="BL56" s="202"/>
      <c r="BM56" s="75">
        <v>5286</v>
      </c>
      <c r="BN56" s="188"/>
      <c r="BO56" s="75"/>
      <c r="BQ56" s="75"/>
      <c r="BR56" s="58">
        <f>BL56/BL$2*BL$5*BR$5</f>
        <v>0</v>
      </c>
      <c r="BS56" s="58">
        <f>BM56/BM$2*BM$5*BS$5</f>
        <v>322.57933279088689</v>
      </c>
      <c r="BT56" s="58">
        <f>BN56/BN$2*BN$5*BT$5</f>
        <v>0</v>
      </c>
      <c r="BU56" s="59">
        <f>SUM(BR56+BO56,BS56+BP56,BT56+BQ56)-MIN(BR56+BO56,BS56+BP56,BT56+BQ56)</f>
        <v>322.57933279088689</v>
      </c>
      <c r="BV56" s="75">
        <v>5286</v>
      </c>
      <c r="BW56" s="188"/>
      <c r="BY56" s="75"/>
      <c r="CA56" s="75"/>
      <c r="CB56" s="58">
        <f>BV56/BV$2*BV$5*CB$5</f>
        <v>304.65825874694877</v>
      </c>
      <c r="CC56" s="58">
        <f>BW56/BW$2*BW$5*CC$5</f>
        <v>0</v>
      </c>
      <c r="CD56" s="58">
        <f>BX56/BX$2*BX$5*CD$5</f>
        <v>0</v>
      </c>
      <c r="CE56" s="59">
        <f>SUM(CB56+BY56,CC56+BZ56,CD56+CA56)-MIN(CB56+BY56,CC56+BZ56,CD56+CA56)</f>
        <v>304.65825874694877</v>
      </c>
      <c r="CF56" s="75"/>
      <c r="CG56" s="188"/>
      <c r="CI56" s="75"/>
      <c r="CK56" s="75"/>
      <c r="CL56" s="58">
        <f>CF56/CF$2*CF$5*CL$5</f>
        <v>0</v>
      </c>
      <c r="CM56" s="58">
        <f>CG56/CG$2*CG$5*CM$5</f>
        <v>0</v>
      </c>
      <c r="CN56" s="58">
        <f>CH56/CH$2*CH$5*CN$5</f>
        <v>0</v>
      </c>
      <c r="CO56" s="59">
        <f>SUM(CL56+CI56,CM56+CJ56,CN56+CK56)-MIN(CL56+CI56,CM56+CJ56,CN56+CK56)</f>
        <v>0</v>
      </c>
      <c r="CP56" s="188"/>
      <c r="CS56" s="75"/>
      <c r="CU56" s="75"/>
      <c r="CV56" s="58">
        <f>CP56/CP$2*CP$5*CV$5</f>
        <v>0</v>
      </c>
      <c r="CW56" s="58">
        <f>CQ56/CQ$2*CQ$5*CW$5</f>
        <v>0</v>
      </c>
      <c r="CX56" s="58">
        <f>CR56/$CR$2*CR$5*CX$5</f>
        <v>0</v>
      </c>
      <c r="CY56" s="59">
        <f>SUM(CV56+CS56,CW56+CT56,CX56+CU56)-MIN(CV56+CS56,CW56+CT56,CX56+CU56)</f>
        <v>0</v>
      </c>
      <c r="DA56" s="98" t="s">
        <v>12</v>
      </c>
      <c r="DB56" s="98" t="s">
        <v>36</v>
      </c>
      <c r="DC56" s="98" t="s">
        <v>37</v>
      </c>
      <c r="DD56" s="4" t="s">
        <v>38</v>
      </c>
      <c r="DE56" s="4" t="s">
        <v>39</v>
      </c>
      <c r="DF56" s="4" t="s">
        <v>62</v>
      </c>
    </row>
    <row r="57" spans="1:112" customFormat="1" ht="12.9" customHeight="1" x14ac:dyDescent="0.25">
      <c r="A57" s="51">
        <v>50</v>
      </c>
      <c r="B57" s="137" t="s">
        <v>178</v>
      </c>
      <c r="C57" s="77" t="s">
        <v>179</v>
      </c>
      <c r="D57" s="51"/>
      <c r="E57" s="131"/>
      <c r="F57" s="131"/>
      <c r="G57" s="58"/>
      <c r="H57" s="58"/>
      <c r="I57" s="58"/>
      <c r="J57" s="58">
        <f>D57/D$2*D$5*J$5</f>
        <v>0</v>
      </c>
      <c r="K57" s="58">
        <f>E57/E$2*E$5*K$5</f>
        <v>0</v>
      </c>
      <c r="L57" s="58">
        <f>F57/F$2*F$5*L$5</f>
        <v>0</v>
      </c>
      <c r="M57" s="59">
        <f>SUM(J57+G57,K57+H57,L57+I57)-MIN(J57+G57,K57+H57,L57+I57)</f>
        <v>0</v>
      </c>
      <c r="N57" s="138"/>
      <c r="O57" s="131"/>
      <c r="P57" s="131"/>
      <c r="Q57" s="58"/>
      <c r="R57" s="58"/>
      <c r="S57" s="58"/>
      <c r="T57" s="58">
        <f>N57/N$2*N$5*T$5</f>
        <v>0</v>
      </c>
      <c r="U57" s="58">
        <f>O57/O$2*O$5*U$5</f>
        <v>0</v>
      </c>
      <c r="V57" s="58">
        <f>P57/P$2*P$5*V$5</f>
        <v>0</v>
      </c>
      <c r="W57" s="59">
        <f>SUM(T57+Q57,U57+R57,V57+S57)-MIN(T57+Q57,U57+R57,V57+S57)</f>
        <v>0</v>
      </c>
      <c r="X57" s="131"/>
      <c r="Y57" s="131"/>
      <c r="Z57" s="201"/>
      <c r="AA57" s="58"/>
      <c r="AB57" s="58"/>
      <c r="AC57" s="8"/>
      <c r="AD57" s="58">
        <f>X57/X$2*X$5*AD$5</f>
        <v>0</v>
      </c>
      <c r="AE57" s="58">
        <f>Y57/Y$2*Y$5*AE$5</f>
        <v>0</v>
      </c>
      <c r="AF57" s="58">
        <f>Z57/Z$2*Z$5*AF$5</f>
        <v>0</v>
      </c>
      <c r="AG57" s="59">
        <f>SUM(AD57+AA57,AE57+AB57,AF57+AC57)-MIN(AD57+AA57,AE57+AB57,AF57+AC57)</f>
        <v>0</v>
      </c>
      <c r="AH57" s="131"/>
      <c r="AI57" s="201"/>
      <c r="AJ57" s="202"/>
      <c r="AK57" s="58"/>
      <c r="AL57" s="58"/>
      <c r="AM57" s="9"/>
      <c r="AN57" s="58">
        <f>AH57/AH$2*AH$5*AN$5</f>
        <v>0</v>
      </c>
      <c r="AO57" s="58">
        <f>AI57/AI$2*AI$5*AO$5</f>
        <v>0</v>
      </c>
      <c r="AP57" s="58">
        <f>AJ57/AJ$2*AJ$5*AP$5</f>
        <v>0</v>
      </c>
      <c r="AQ57" s="59">
        <f>SUM(AN57+AK57,AO57+AL57,AP57+AM57)-MIN(AN57+AK57,AO57+AL57,AP57+AM57)</f>
        <v>0</v>
      </c>
      <c r="AR57" s="201"/>
      <c r="AS57" s="202"/>
      <c r="AT57" s="96"/>
      <c r="AU57" s="58"/>
      <c r="AV57" s="73"/>
      <c r="AW57" s="54"/>
      <c r="AX57" s="58">
        <f>AR57/AR$2*AR$5*AX$5</f>
        <v>0</v>
      </c>
      <c r="AY57" s="58">
        <f>AS57/AS$2*AS$5*AY$5</f>
        <v>0</v>
      </c>
      <c r="AZ57" s="58">
        <f>AT57/AT$2*AT$5*AZ$5</f>
        <v>0</v>
      </c>
      <c r="BA57" s="59">
        <f>SUM(AX57+AU57,AY57+AV57,AZ57+AW57)-MIN(AX57+AU57,AY57+AV57,AZ57+AW57)</f>
        <v>0</v>
      </c>
      <c r="BB57" s="309"/>
      <c r="BC57" s="202"/>
      <c r="BD57" s="183">
        <v>3657</v>
      </c>
      <c r="BE57" s="58"/>
      <c r="BF57" s="73"/>
      <c r="BG57" s="54"/>
      <c r="BH57" s="58">
        <f>BB57/BB$2*BB$5*BH$5</f>
        <v>0</v>
      </c>
      <c r="BI57" s="58">
        <f>BC57/BC$2*BC$5*BI$5</f>
        <v>0</v>
      </c>
      <c r="BJ57" s="58">
        <f>BD57/BD$2*BD$5*BJ$5</f>
        <v>272.76240846216439</v>
      </c>
      <c r="BK57" s="59">
        <f>SUM(BH57+BE57,BI57+BF57,BJ57+BG57)-MIN(BH57+BE57,BI57+BF57,BJ57+BG57)</f>
        <v>272.76240846216439</v>
      </c>
      <c r="BL57" s="202"/>
      <c r="BM57" s="75">
        <v>3657</v>
      </c>
      <c r="BN57" s="188"/>
      <c r="BO57" s="75"/>
      <c r="BQ57" s="75"/>
      <c r="BR57" s="58">
        <f>BL57/BL$2*BL$5*BR$5</f>
        <v>0</v>
      </c>
      <c r="BS57" s="58">
        <f>BM57/BM$2*BM$5*BS$5</f>
        <v>223.16924328722538</v>
      </c>
      <c r="BT57" s="58">
        <f>BN57/BN$2*BN$5*BT$5</f>
        <v>0</v>
      </c>
      <c r="BU57" s="59">
        <f>SUM(BR57+BO57,BS57+BP57,BT57+BQ57)-MIN(BR57+BO57,BS57+BP57,BT57+BQ57)</f>
        <v>223.16924328722538</v>
      </c>
      <c r="BV57" s="75">
        <v>3657</v>
      </c>
      <c r="BW57" s="188"/>
      <c r="BY57" s="75"/>
      <c r="CA57" s="75"/>
      <c r="CB57" s="58">
        <f>BV57/BV$2*BV$5*CB$5</f>
        <v>210.77095199349066</v>
      </c>
      <c r="CC57" s="58">
        <f>BW57/BW$2*BW$5*CC$5</f>
        <v>0</v>
      </c>
      <c r="CD57" s="58">
        <f>BX57/BX$2*BX$5*CD$5</f>
        <v>0</v>
      </c>
      <c r="CE57" s="59">
        <f>SUM(CB57+BY57,CC57+BZ57,CD57+CA57)-MIN(CB57+BY57,CC57+BZ57,CD57+CA57)</f>
        <v>210.77095199349066</v>
      </c>
      <c r="CF57" s="75"/>
      <c r="CG57" s="188"/>
      <c r="CI57" s="75"/>
      <c r="CK57" s="75"/>
      <c r="CL57" s="58">
        <f>CF57/CF$2*CF$5*CL$5</f>
        <v>0</v>
      </c>
      <c r="CM57" s="58">
        <f>CG57/CG$2*CG$5*CM$5</f>
        <v>0</v>
      </c>
      <c r="CN57" s="58">
        <f>CH57/CH$2*CH$5*CN$5</f>
        <v>0</v>
      </c>
      <c r="CO57" s="59">
        <f>SUM(CL57+CI57,CM57+CJ57,CN57+CK57)-MIN(CL57+CI57,CM57+CJ57,CN57+CK57)</f>
        <v>0</v>
      </c>
      <c r="CP57" s="188"/>
      <c r="CS57" s="75"/>
      <c r="CU57" s="75"/>
      <c r="CV57" s="58">
        <f>CP57/CP$2*CP$5*CV$5</f>
        <v>0</v>
      </c>
      <c r="CW57" s="58">
        <f>CQ57/CQ$2*CQ$5*CW$5</f>
        <v>0</v>
      </c>
      <c r="CX57" s="58">
        <f>CR57/$CR$2*CR$5*CX$5</f>
        <v>0</v>
      </c>
      <c r="CY57" s="59">
        <f>SUM(CV57+CS57,CW57+CT57,CX57+CU57)-MIN(CV57+CS57,CW57+CT57,CX57+CU57)</f>
        <v>0</v>
      </c>
      <c r="DA57" s="173" t="s">
        <v>50</v>
      </c>
      <c r="DB57" s="103" t="s">
        <v>182</v>
      </c>
      <c r="DC57" s="104">
        <v>2013</v>
      </c>
      <c r="DD57" s="105">
        <v>400.50787728026501</v>
      </c>
      <c r="DE57" s="105">
        <v>887.33</v>
      </c>
      <c r="DF57" s="105">
        <f t="shared" ref="DF57:DF68" si="1">(DE57-860)/1000*DD57</f>
        <v>10.945880286069659</v>
      </c>
    </row>
    <row r="58" spans="1:112" customFormat="1" ht="12.9" customHeight="1" x14ac:dyDescent="0.25">
      <c r="A58" s="51">
        <v>51</v>
      </c>
      <c r="B58" s="137" t="s">
        <v>180</v>
      </c>
      <c r="C58" s="137" t="s">
        <v>172</v>
      </c>
      <c r="D58" s="131"/>
      <c r="E58" s="131"/>
      <c r="F58" s="131"/>
      <c r="G58" s="58"/>
      <c r="H58" s="58"/>
      <c r="I58" s="58"/>
      <c r="J58" s="58">
        <f>D58/D$2*D$5*J$5</f>
        <v>0</v>
      </c>
      <c r="K58" s="58">
        <f>E58/E$2*E$5*K$5</f>
        <v>0</v>
      </c>
      <c r="L58" s="58">
        <f>F58/F$2*F$5*L$5</f>
        <v>0</v>
      </c>
      <c r="M58" s="59">
        <f>SUM(J58+G58,K58+H58,L58+I58)-MIN(J58+G58,K58+H58,L58+I58)</f>
        <v>0</v>
      </c>
      <c r="N58" s="138"/>
      <c r="O58" s="131"/>
      <c r="P58" s="131"/>
      <c r="Q58" s="58"/>
      <c r="R58" s="58"/>
      <c r="S58" s="58"/>
      <c r="T58" s="58">
        <f>N58/N$2*N$5*T$5</f>
        <v>0</v>
      </c>
      <c r="U58" s="58">
        <f>O58/O$2*O$5*U$5</f>
        <v>0</v>
      </c>
      <c r="V58" s="58">
        <f>P58/P$2*P$5*V$5</f>
        <v>0</v>
      </c>
      <c r="W58" s="59">
        <f>SUM(T58+Q58,U58+R58,V58+S58)-MIN(T58+Q58,U58+R58,V58+S58)</f>
        <v>0</v>
      </c>
      <c r="X58" s="131"/>
      <c r="Y58" s="131"/>
      <c r="Z58" s="201"/>
      <c r="AA58" s="58"/>
      <c r="AB58" s="58"/>
      <c r="AC58" s="8"/>
      <c r="AD58" s="58">
        <f>X58/X$2*X$5*AD$5</f>
        <v>0</v>
      </c>
      <c r="AE58" s="58">
        <f>Y58/Y$2*Y$5*AE$5</f>
        <v>0</v>
      </c>
      <c r="AF58" s="58">
        <f>Z58/Z$2*Z$5*AF$5</f>
        <v>0</v>
      </c>
      <c r="AG58" s="59">
        <f>SUM(AD58+AA58,AE58+AB58,AF58+AC58)-MIN(AD58+AA58,AE58+AB58,AF58+AC58)</f>
        <v>0</v>
      </c>
      <c r="AH58" s="131"/>
      <c r="AI58" s="201"/>
      <c r="AJ58" s="202"/>
      <c r="AK58" s="58"/>
      <c r="AL58" s="58"/>
      <c r="AM58" s="9"/>
      <c r="AN58" s="58">
        <f>AH58/AH$2*AH$5*AN$5</f>
        <v>0</v>
      </c>
      <c r="AO58" s="58">
        <f>AI58/AI$2*AI$5*AO$5</f>
        <v>0</v>
      </c>
      <c r="AP58" s="58">
        <f>AJ58/AJ$2*AJ$5*AP$5</f>
        <v>0</v>
      </c>
      <c r="AQ58" s="59">
        <f>SUM(AN58+AK58,AO58+AL58,AP58+AM58)-MIN(AN58+AK58,AO58+AL58,AP58+AM58)</f>
        <v>0</v>
      </c>
      <c r="AR58" s="201"/>
      <c r="AS58" s="202"/>
      <c r="AT58" s="96"/>
      <c r="AU58" s="58"/>
      <c r="AV58" s="73"/>
      <c r="AW58" s="54"/>
      <c r="AX58" s="58">
        <f>AR58/AR$2*AR$5*AX$5</f>
        <v>0</v>
      </c>
      <c r="AY58" s="58">
        <f>AS58/AS$2*AS$5*AY$5</f>
        <v>0</v>
      </c>
      <c r="AZ58" s="58">
        <f>AT58/AT$2*AT$5*AZ$5</f>
        <v>0</v>
      </c>
      <c r="BA58" s="59">
        <f>SUM(AX58+AU58,AY58+AV58,AZ58+AW58)-MIN(AX58+AU58,AY58+AV58,AZ58+AW58)</f>
        <v>0</v>
      </c>
      <c r="BB58" s="309"/>
      <c r="BC58" s="202"/>
      <c r="BD58" s="183">
        <v>3507</v>
      </c>
      <c r="BE58" s="58"/>
      <c r="BF58" s="73"/>
      <c r="BG58" s="54"/>
      <c r="BH58" s="58">
        <f>BB58/BB$2*BB$5*BH$5</f>
        <v>0</v>
      </c>
      <c r="BI58" s="58">
        <f>BC58/BC$2*BC$5*BI$5</f>
        <v>0</v>
      </c>
      <c r="BJ58" s="58">
        <f>BD58/BD$2*BD$5*BJ$5</f>
        <v>261.57445077298615</v>
      </c>
      <c r="BK58" s="59">
        <f>SUM(BH58+BE58,BI58+BF58,BJ58+BG58)-MIN(BH58+BE58,BI58+BF58,BJ58+BG58)</f>
        <v>261.57445077298615</v>
      </c>
      <c r="BL58" s="202"/>
      <c r="BM58" s="75">
        <v>3507</v>
      </c>
      <c r="BN58" s="188"/>
      <c r="BO58" s="75"/>
      <c r="BQ58" s="75"/>
      <c r="BR58" s="58">
        <f>BL58/BL$2*BL$5*BR$5</f>
        <v>0</v>
      </c>
      <c r="BS58" s="58">
        <f>BM58/BM$2*BM$5*BS$5</f>
        <v>214.01545972335231</v>
      </c>
      <c r="BT58" s="58">
        <f>BN58/BN$2*BN$5*BT$5</f>
        <v>0</v>
      </c>
      <c r="BU58" s="59">
        <f>SUM(BR58+BO58,BS58+BP58,BT58+BQ58)-MIN(BR58+BO58,BS58+BP58,BT58+BQ58)</f>
        <v>214.01545972335231</v>
      </c>
      <c r="BV58" s="75">
        <v>3507</v>
      </c>
      <c r="BW58" s="188"/>
      <c r="BY58" s="75"/>
      <c r="CA58" s="75"/>
      <c r="CB58" s="58">
        <f>BV58/BV$2*BV$5*CB$5</f>
        <v>202.12571196094385</v>
      </c>
      <c r="CC58" s="58">
        <f>BW58/BW$2*BW$5*CC$5</f>
        <v>0</v>
      </c>
      <c r="CD58" s="58">
        <f>BX58/BX$2*BX$5*CD$5</f>
        <v>0</v>
      </c>
      <c r="CE58" s="59">
        <f>SUM(CB58+BY58,CC58+BZ58,CD58+CA58)-MIN(CB58+BY58,CC58+BZ58,CD58+CA58)</f>
        <v>202.12571196094385</v>
      </c>
      <c r="CF58" s="75"/>
      <c r="CG58" s="188"/>
      <c r="CI58" s="75"/>
      <c r="CK58" s="75"/>
      <c r="CL58" s="58">
        <f>CF58/CF$2*CF$5*CL$5</f>
        <v>0</v>
      </c>
      <c r="CM58" s="58">
        <f>CG58/CG$2*CG$5*CM$5</f>
        <v>0</v>
      </c>
      <c r="CN58" s="58">
        <f>CH58/CH$2*CH$5*CN$5</f>
        <v>0</v>
      </c>
      <c r="CO58" s="59">
        <f>SUM(CL58+CI58,CM58+CJ58,CN58+CK58)-MIN(CL58+CI58,CM58+CJ58,CN58+CK58)</f>
        <v>0</v>
      </c>
      <c r="CP58" s="188"/>
      <c r="CS58" s="75"/>
      <c r="CU58" s="75"/>
      <c r="CV58" s="58">
        <f>CP58/CP$2*CP$5*CV$5</f>
        <v>0</v>
      </c>
      <c r="CW58" s="58">
        <f>CQ58/CQ$2*CQ$5*CW$5</f>
        <v>0</v>
      </c>
      <c r="CX58" s="58">
        <f>CR58/$CR$2*CR$5*CX$5</f>
        <v>0</v>
      </c>
      <c r="CY58" s="59">
        <f>SUM(CV58+CS58,CW58+CT58,CX58+CU58)-MIN(CV58+CS58,CW58+CT58,CX58+CU58)</f>
        <v>0</v>
      </c>
      <c r="DA58" s="103" t="s">
        <v>47</v>
      </c>
      <c r="DB58" s="103" t="s">
        <v>183</v>
      </c>
      <c r="DC58" s="104">
        <v>2013</v>
      </c>
      <c r="DD58" s="105">
        <v>400.50787728026501</v>
      </c>
      <c r="DE58" s="105">
        <v>884.16</v>
      </c>
      <c r="DF58" s="105">
        <f t="shared" si="1"/>
        <v>9.6762703150911911</v>
      </c>
    </row>
    <row r="59" spans="1:112" customFormat="1" ht="12.9" customHeight="1" x14ac:dyDescent="0.25">
      <c r="A59" s="51">
        <v>52</v>
      </c>
      <c r="B59" s="137" t="s">
        <v>181</v>
      </c>
      <c r="C59" t="s">
        <v>43</v>
      </c>
      <c r="D59" s="131"/>
      <c r="E59" s="51"/>
      <c r="F59" s="131"/>
      <c r="G59" s="58"/>
      <c r="H59" s="58"/>
      <c r="I59" s="58"/>
      <c r="J59" s="58">
        <f>D59/D$2*D$5*J$5</f>
        <v>0</v>
      </c>
      <c r="K59" s="58">
        <f>E59/E$2*E$5*K$5</f>
        <v>0</v>
      </c>
      <c r="L59" s="58">
        <f>F59/F$2*F$5*L$5</f>
        <v>0</v>
      </c>
      <c r="M59" s="59">
        <f>SUM(J59+G59,K59+H59,L59+I59)-MIN(J59+G59,K59+H59,L59+I59)</f>
        <v>0</v>
      </c>
      <c r="N59" s="129"/>
      <c r="O59" s="131"/>
      <c r="P59" s="131"/>
      <c r="Q59" s="58"/>
      <c r="R59" s="58"/>
      <c r="S59" s="58"/>
      <c r="T59" s="58">
        <f>N59/N$2*N$5*T$5</f>
        <v>0</v>
      </c>
      <c r="U59" s="58">
        <f>O59/O$2*O$5*U$5</f>
        <v>0</v>
      </c>
      <c r="V59" s="58">
        <f>P59/P$2*P$5*V$5</f>
        <v>0</v>
      </c>
      <c r="W59" s="59">
        <f>SUM(T59+Q59,U59+R59,V59+S59)-MIN(T59+Q59,U59+R59,V59+S59)</f>
        <v>0</v>
      </c>
      <c r="X59" s="131"/>
      <c r="Y59" s="131"/>
      <c r="Z59" s="201"/>
      <c r="AA59" s="58"/>
      <c r="AB59" s="58"/>
      <c r="AC59" s="8"/>
      <c r="AD59" s="58">
        <f>X59/X$2*X$5*AD$5</f>
        <v>0</v>
      </c>
      <c r="AE59" s="58">
        <f>Y59/Y$2*Y$5*AE$5</f>
        <v>0</v>
      </c>
      <c r="AF59" s="58">
        <f>Z59/Z$2*Z$5*AF$5</f>
        <v>0</v>
      </c>
      <c r="AG59" s="59">
        <f>SUM(AD59+AA59,AE59+AB59,AF59+AC59)-MIN(AD59+AA59,AE59+AB59,AF59+AC59)</f>
        <v>0</v>
      </c>
      <c r="AH59" s="131"/>
      <c r="AI59" s="201"/>
      <c r="AJ59" s="202"/>
      <c r="AK59" s="58"/>
      <c r="AL59" s="58"/>
      <c r="AM59" s="9"/>
      <c r="AN59" s="58">
        <f>AH59/AH$2*AH$5*AN$5</f>
        <v>0</v>
      </c>
      <c r="AO59" s="58">
        <f>AI59/AI$2*AI$5*AO$5</f>
        <v>0</v>
      </c>
      <c r="AP59" s="58">
        <f>AJ59/AJ$2*AJ$5*AP$5</f>
        <v>0</v>
      </c>
      <c r="AQ59" s="59">
        <f>SUM(AN59+AK59,AO59+AL59,AP59+AM59)-MIN(AN59+AK59,AO59+AL59,AP59+AM59)</f>
        <v>0</v>
      </c>
      <c r="AR59" s="201"/>
      <c r="AS59" s="202"/>
      <c r="AT59" s="96"/>
      <c r="AU59" s="58"/>
      <c r="AV59" s="73"/>
      <c r="AW59" s="54"/>
      <c r="AX59" s="58">
        <f>AR59/AR$2*AR$5*AX$5</f>
        <v>0</v>
      </c>
      <c r="AY59" s="58">
        <f>AS59/AS$2*AS$5*AY$5</f>
        <v>0</v>
      </c>
      <c r="AZ59" s="58">
        <f>AT59/AT$2*AT$5*AZ$5</f>
        <v>0</v>
      </c>
      <c r="BA59" s="59">
        <f>SUM(AX59+AU59,AY59+AV59,AZ59+AW59)-MIN(AX59+AU59,AY59+AV59,AZ59+AW59)</f>
        <v>0</v>
      </c>
      <c r="BB59" s="202"/>
      <c r="BC59" s="202"/>
      <c r="BD59" s="183">
        <v>1628</v>
      </c>
      <c r="BE59" s="58"/>
      <c r="BF59" s="73"/>
      <c r="BG59" s="54"/>
      <c r="BH59" s="58">
        <f>BB59/BB$2*BB$5*BH$5</f>
        <v>0</v>
      </c>
      <c r="BI59" s="58">
        <f>BC59/BC$2*BC$5*BI$5</f>
        <v>0</v>
      </c>
      <c r="BJ59" s="58">
        <f>BD59/BD$2*BD$5*BJ$5</f>
        <v>121.42663411988067</v>
      </c>
      <c r="BK59" s="59">
        <f>SUM(BH59+BE59,BI59+BF59,BJ59+BG59)-MIN(BH59+BE59,BI59+BF59,BJ59+BG59)</f>
        <v>121.42663411988067</v>
      </c>
      <c r="BL59" s="202"/>
      <c r="BM59" s="75">
        <v>1628</v>
      </c>
      <c r="BN59" s="188"/>
      <c r="BO59" s="75"/>
      <c r="BQ59" s="75"/>
      <c r="BR59" s="58">
        <f>BL59/BL$2*BL$5*BR$5</f>
        <v>0</v>
      </c>
      <c r="BS59" s="58">
        <f>BM59/BM$2*BM$5*BS$5</f>
        <v>99.349064279902365</v>
      </c>
      <c r="BT59" s="58">
        <f>BN59/BN$2*BN$5*BT$5</f>
        <v>0</v>
      </c>
      <c r="BU59" s="59">
        <f>SUM(BR59+BO59,BS59+BP59,BT59+BQ59)-MIN(BR59+BO59,BS59+BP59,BT59+BQ59)</f>
        <v>99.349064279902365</v>
      </c>
      <c r="BV59" s="75">
        <v>1628</v>
      </c>
      <c r="BW59" s="188"/>
      <c r="BY59" s="75"/>
      <c r="CA59" s="75"/>
      <c r="CB59" s="58">
        <f>BV59/BV$2*BV$5*CB$5</f>
        <v>93.829671819907787</v>
      </c>
      <c r="CC59" s="58">
        <f>BW59/BW$2*BW$5*CC$5</f>
        <v>0</v>
      </c>
      <c r="CD59" s="58">
        <f>BX59/BX$2*BX$5*CD$5</f>
        <v>0</v>
      </c>
      <c r="CE59" s="59">
        <f>SUM(CB59+BY59,CC59+BZ59,CD59+CA59)-MIN(CB59+BY59,CC59+BZ59,CD59+CA59)</f>
        <v>93.829671819907787</v>
      </c>
      <c r="CF59" s="75"/>
      <c r="CG59" s="188"/>
      <c r="CI59" s="75"/>
      <c r="CK59" s="75"/>
      <c r="CL59" s="58">
        <f>CF59/CF$2*CF$5*CL$5</f>
        <v>0</v>
      </c>
      <c r="CM59" s="58">
        <f>CG59/CG$2*CG$5*CM$5</f>
        <v>0</v>
      </c>
      <c r="CN59" s="58">
        <f>CH59/CH$2*CH$5*CN$5</f>
        <v>0</v>
      </c>
      <c r="CO59" s="59">
        <f>SUM(CL59+CI59,CM59+CJ59,CN59+CK59)-MIN(CL59+CI59,CM59+CJ59,CN59+CK59)</f>
        <v>0</v>
      </c>
      <c r="CP59" s="188"/>
      <c r="CS59" s="75"/>
      <c r="CU59" s="75"/>
      <c r="CV59" s="58">
        <f>CP59/CP$2*CP$5*CV$5</f>
        <v>0</v>
      </c>
      <c r="CW59" s="58">
        <f>CQ59/CQ$2*CQ$5*CW$5</f>
        <v>0</v>
      </c>
      <c r="CX59" s="58">
        <f>CR59/$CR$2*CR$5*CX$5</f>
        <v>0</v>
      </c>
      <c r="CY59" s="59">
        <f>SUM(CV59+CS59,CW59+CT59,CX59+CU59)-MIN(CV59+CS59,CW59+CT59,CX59+CU59)</f>
        <v>0</v>
      </c>
      <c r="DA59" s="213" t="s">
        <v>48</v>
      </c>
      <c r="DB59" s="103" t="s">
        <v>44</v>
      </c>
      <c r="DC59" s="104">
        <v>2014</v>
      </c>
      <c r="DD59" s="105">
        <v>424.47542980912402</v>
      </c>
      <c r="DE59" s="105">
        <v>863.4</v>
      </c>
      <c r="DF59" s="105">
        <f t="shared" si="1"/>
        <v>1.4432164613510121</v>
      </c>
    </row>
    <row r="60" spans="1:112" customFormat="1" ht="12.9" customHeight="1" thickBot="1" x14ac:dyDescent="0.3">
      <c r="A60" s="51">
        <v>53</v>
      </c>
      <c r="B60" s="173" t="s">
        <v>125</v>
      </c>
      <c r="C60" s="145" t="s">
        <v>31</v>
      </c>
      <c r="D60" s="211"/>
      <c r="E60" s="211">
        <v>5227</v>
      </c>
      <c r="F60" s="131"/>
      <c r="G60" s="58"/>
      <c r="H60" s="58"/>
      <c r="I60" s="58">
        <f>$DF$62</f>
        <v>37.78737775340467</v>
      </c>
      <c r="J60" s="58">
        <f>D60/D$2*D$5*J$5</f>
        <v>0</v>
      </c>
      <c r="K60" s="58">
        <f>E60/E$2*E$5*K$5</f>
        <v>318.41749018546096</v>
      </c>
      <c r="L60" s="93">
        <f>$DG$11</f>
        <v>368.98682498687555</v>
      </c>
      <c r="M60" s="59">
        <f>SUM(J60+G60,K60+H60,L60+I60)-MIN(J60+G60,K60+H60,L60+I60)</f>
        <v>725.19169292574111</v>
      </c>
      <c r="N60" s="212">
        <v>5227</v>
      </c>
      <c r="O60" s="131"/>
      <c r="P60" s="131">
        <v>7138</v>
      </c>
      <c r="Q60" s="58"/>
      <c r="R60" s="58">
        <f>$DF$62*$U$5/$V$5</f>
        <v>30.916945434603821</v>
      </c>
      <c r="S60" s="58"/>
      <c r="T60" s="58">
        <f>N60/N$2*N$5*T$5</f>
        <v>300.727629619602</v>
      </c>
      <c r="U60" s="93">
        <f>$DG$11*$U$5/$V$5</f>
        <v>301.89831135289819</v>
      </c>
      <c r="V60" s="58">
        <f>P60/P$2*P$5*V$5</f>
        <v>427.23909021656328</v>
      </c>
      <c r="W60" s="59">
        <f>SUM(T60+Q60,U60+R60,V60+S60)-MIN(T60+Q60,U60+R60,V60+S60)</f>
        <v>760.05434700406533</v>
      </c>
      <c r="X60" s="131"/>
      <c r="Y60" s="131">
        <v>7138</v>
      </c>
      <c r="Z60" s="308">
        <v>3067</v>
      </c>
      <c r="AA60" s="58">
        <f>$DF$62*$J$5/$L$5</f>
        <v>29.199337354903609</v>
      </c>
      <c r="AB60" s="58"/>
      <c r="AC60" s="8"/>
      <c r="AD60" s="93">
        <f>$DG$11*$J$5/$L$5</f>
        <v>285.12618294440387</v>
      </c>
      <c r="AE60" s="58">
        <f>Y60/Y$2*Y$5*AE$5</f>
        <v>349.55925563173361</v>
      </c>
      <c r="AF60" s="58">
        <f>Z60/Z$2*Z$5*AF$5</f>
        <v>397.0020250466294</v>
      </c>
      <c r="AG60" s="59">
        <f>SUM(AD60+AA60,AE60+AB60,AF60+AC60)-MIN(AD60+AA60,AE60+AB60,AF60+AC60)</f>
        <v>746.56128067836289</v>
      </c>
      <c r="AH60" s="131">
        <v>7138</v>
      </c>
      <c r="AI60" s="308">
        <v>3067</v>
      </c>
      <c r="AJ60" s="178">
        <v>4809</v>
      </c>
      <c r="AK60" s="58"/>
      <c r="AL60" s="58"/>
      <c r="AM60" s="9"/>
      <c r="AN60" s="58">
        <f>AH60/AH$2*AH$5*AN$5</f>
        <v>330.13929698552619</v>
      </c>
      <c r="AO60" s="58">
        <f>AI60/AI$2*AI$5*AO$5</f>
        <v>341.51326938449239</v>
      </c>
      <c r="AP60" s="58">
        <f>AJ60/AJ$2*AJ$5*AP$5</f>
        <v>407.29134585771482</v>
      </c>
      <c r="AQ60" s="59">
        <f>SUM(AN60+AK60,AO60+AL60,AP60+AM60)-MIN(AN60+AK60,AO60+AL60,AP60+AM60)</f>
        <v>748.80461524220709</v>
      </c>
      <c r="AR60" s="308">
        <v>3067</v>
      </c>
      <c r="AS60" s="178">
        <v>4809</v>
      </c>
      <c r="AT60" s="71">
        <v>3486</v>
      </c>
      <c r="AU60" s="58"/>
      <c r="AV60" s="73"/>
      <c r="AW60" s="54"/>
      <c r="AX60" s="58">
        <f>AR60/AR$2*AR$5*AX$5</f>
        <v>321.08294697575275</v>
      </c>
      <c r="AY60" s="58">
        <f>AS60/AS$2*AS$5*AY$5</f>
        <v>333.23837388358487</v>
      </c>
      <c r="AZ60" s="58">
        <f>AT60/AT$2*AT$5*AZ$5</f>
        <v>376.38271812080535</v>
      </c>
      <c r="BA60" s="59">
        <f>SUM(AX60+AU60,AY60+AV60,AZ60+AW60)-MIN(AX60+AU60,AY60+AV60,AZ60+AW60)</f>
        <v>709.62109200439022</v>
      </c>
      <c r="BB60" s="178">
        <v>4809</v>
      </c>
      <c r="BC60" s="87">
        <v>3486</v>
      </c>
      <c r="BD60" s="180"/>
      <c r="BE60" s="58"/>
      <c r="BF60" s="73"/>
      <c r="BG60" s="54"/>
      <c r="BH60" s="58">
        <f>BB60/BB$2*BB$5*BH$5</f>
        <v>327.90389860420339</v>
      </c>
      <c r="BI60" s="58">
        <f>BC60/BC$2*BC$5*BI$5</f>
        <v>339.93022618231663</v>
      </c>
      <c r="BJ60" s="58">
        <f>BD60/BD$2*BD$5*BJ$5</f>
        <v>0</v>
      </c>
      <c r="BK60" s="59">
        <f>SUM(BH60+BE60,BI60+BF60,BJ60+BG60)-MIN(BH60+BE60,BI60+BF60,BJ60+BG60)</f>
        <v>667.83412478652008</v>
      </c>
      <c r="BL60" s="87">
        <v>3486</v>
      </c>
      <c r="BM60" s="90"/>
      <c r="BN60" s="188"/>
      <c r="BO60" s="75"/>
      <c r="BQ60" s="75"/>
      <c r="BR60" s="58">
        <f>BL60/BL$2*BL$5*BR$5</f>
        <v>320.0193283070596</v>
      </c>
      <c r="BS60" s="58">
        <f>BM60/BM$2*BM$5*BS$5</f>
        <v>0</v>
      </c>
      <c r="BT60" s="58">
        <f>BN60/BN$2*BN$5*BT$5</f>
        <v>0</v>
      </c>
      <c r="BU60" s="59">
        <f>SUM(BR60+BO60,BS60+BP60,BT60+BQ60)-MIN(BR60+BO60,BS60+BP60,BT60+BQ60)</f>
        <v>320.0193283070596</v>
      </c>
      <c r="BV60" s="90"/>
      <c r="BW60" s="188"/>
      <c r="BY60" s="75"/>
      <c r="CA60" s="75"/>
      <c r="CB60" s="58">
        <f>BV60/BV$2*BV$5*CB$5</f>
        <v>0</v>
      </c>
      <c r="CC60" s="58">
        <f>BW60/BW$2*BW$5*CC$5</f>
        <v>0</v>
      </c>
      <c r="CD60" s="58">
        <f>BX60/BX$2*BX$5*CD$5</f>
        <v>0</v>
      </c>
      <c r="CE60" s="59">
        <f>SUM(CB60+BY60,CC60+BZ60,CD60+CA60)-MIN(CB60+BY60,CC60+BZ60,CD60+CA60)</f>
        <v>0</v>
      </c>
      <c r="CF60" s="90"/>
      <c r="CG60" s="188"/>
      <c r="CI60" s="75"/>
      <c r="CK60" s="75"/>
      <c r="CL60" s="58">
        <f>CF60/CF$2*CF$5*CL$5</f>
        <v>0</v>
      </c>
      <c r="CM60" s="58">
        <f>CG60/CG$2*CG$5*CM$5</f>
        <v>0</v>
      </c>
      <c r="CN60" s="58">
        <f>CH60/CH$2*CH$5*CN$5</f>
        <v>0</v>
      </c>
      <c r="CO60" s="59">
        <f>SUM(CL60+CI60,CM60+CJ60,CN60+CK60)-MIN(CL60+CI60,CM60+CJ60,CN60+CK60)</f>
        <v>0</v>
      </c>
      <c r="CP60" s="188"/>
      <c r="CS60" s="75"/>
      <c r="CU60" s="75"/>
      <c r="CV60" s="58">
        <f>CP60/CP$2*CP$5*CV$5</f>
        <v>0</v>
      </c>
      <c r="CW60" s="58">
        <f>CQ60/CQ$2*CQ$5*CW$5</f>
        <v>0</v>
      </c>
      <c r="CX60" s="58">
        <f>CR60/$CR$2*CR$5*CX$5</f>
        <v>0</v>
      </c>
      <c r="CY60" s="59">
        <f>SUM(CV60+CS60,CW60+CT60,CX60+CU60)-MIN(CV60+CS60,CW60+CT60,CX60+CU60)</f>
        <v>0</v>
      </c>
      <c r="DA60" s="102" t="s">
        <v>70</v>
      </c>
      <c r="DB60" s="109" t="s">
        <v>154</v>
      </c>
      <c r="DC60" s="104">
        <v>2015</v>
      </c>
      <c r="DD60" s="105">
        <v>517.77716844895303</v>
      </c>
      <c r="DE60" s="105">
        <v>939.07</v>
      </c>
      <c r="DF60" s="105">
        <f t="shared" si="1"/>
        <v>40.940640709258744</v>
      </c>
    </row>
    <row r="61" spans="1:112" customFormat="1" ht="12.9" customHeight="1" x14ac:dyDescent="0.25">
      <c r="A61" s="51">
        <v>54</v>
      </c>
      <c r="B61" s="173" t="s">
        <v>134</v>
      </c>
      <c r="C61" s="145" t="s">
        <v>31</v>
      </c>
      <c r="D61" s="131"/>
      <c r="E61" s="185">
        <v>4196</v>
      </c>
      <c r="F61" s="185">
        <v>8169</v>
      </c>
      <c r="G61" s="175"/>
      <c r="H61" s="175"/>
      <c r="I61" s="175"/>
      <c r="J61" s="58">
        <f>D61/D$2*D$5*J$5</f>
        <v>0</v>
      </c>
      <c r="K61" s="58">
        <f>E61/E$2*E$5*K$5</f>
        <v>255.61120888046568</v>
      </c>
      <c r="L61" s="58">
        <f>F61/F$2*F$5*L$5</f>
        <v>410.6525911708253</v>
      </c>
      <c r="M61" s="59">
        <f>SUM(J61+G61,K61+H61,L61+I61)-MIN(J61+G61,K61+H61,L61+I61)</f>
        <v>666.26380005129101</v>
      </c>
      <c r="N61" s="192">
        <v>4196</v>
      </c>
      <c r="O61" s="185">
        <v>8169</v>
      </c>
      <c r="P61" s="185">
        <v>7290</v>
      </c>
      <c r="Q61" s="175"/>
      <c r="R61" s="175"/>
      <c r="S61" s="175"/>
      <c r="T61" s="58">
        <f>N61/N$2*N$5*T$5</f>
        <v>241.41058616488425</v>
      </c>
      <c r="U61" s="58">
        <f>O61/O$2*O$5*U$5</f>
        <v>335.98848368522073</v>
      </c>
      <c r="V61" s="58">
        <f>P61/P$2*P$5*V$5</f>
        <v>436.33692458374139</v>
      </c>
      <c r="W61" s="59">
        <f>SUM(T61+Q61,U61+R61,V61+S61)-MIN(T61+Q61,U61+R61,V61+S61)</f>
        <v>772.32540826896206</v>
      </c>
      <c r="X61" s="185">
        <v>8169</v>
      </c>
      <c r="Y61" s="185">
        <v>7290</v>
      </c>
      <c r="Z61" s="193"/>
      <c r="AA61" s="175"/>
      <c r="AB61" s="175"/>
      <c r="AC61" s="8"/>
      <c r="AD61" s="58">
        <f>X61/X$2*X$5*AD$5</f>
        <v>317.32245681381954</v>
      </c>
      <c r="AE61" s="58">
        <f>Y61/Y$2*Y$5*AE$5</f>
        <v>357.00293829578845</v>
      </c>
      <c r="AF61" s="58">
        <f>Z61/Z$2*Z$5*AF$5</f>
        <v>0</v>
      </c>
      <c r="AG61" s="59">
        <f>SUM(AD61+AA61,AE61+AB61,AF61+AC61)-MIN(AD61+AA61,AE61+AB61,AF61+AC61)</f>
        <v>674.32539510960805</v>
      </c>
      <c r="AH61" s="185">
        <v>7290</v>
      </c>
      <c r="AI61" s="193"/>
      <c r="AJ61" s="194"/>
      <c r="AK61" s="175"/>
      <c r="AL61" s="175"/>
      <c r="AM61" s="9"/>
      <c r="AN61" s="58">
        <f>AH61/AH$2*AH$5*AN$5</f>
        <v>337.16944172380016</v>
      </c>
      <c r="AO61" s="58">
        <f>AI61/AI$2*AI$5*AO$5</f>
        <v>0</v>
      </c>
      <c r="AP61" s="58">
        <f>AJ61/AJ$2*AJ$5*AP$5</f>
        <v>0</v>
      </c>
      <c r="AQ61" s="59">
        <f>SUM(AN61+AK61,AO61+AL61,AP61+AM61)-MIN(AN61+AK61,AO61+AL61,AP61+AM61)</f>
        <v>337.16944172380016</v>
      </c>
      <c r="AR61" s="193"/>
      <c r="AS61" s="194"/>
      <c r="AT61" s="71">
        <v>3199</v>
      </c>
      <c r="AU61" s="175"/>
      <c r="AV61" s="179"/>
      <c r="AW61" s="54"/>
      <c r="AX61" s="58">
        <f>AR61/AR$2*AR$5*AX$5</f>
        <v>0</v>
      </c>
      <c r="AY61" s="58">
        <f>AS61/AS$2*AS$5*AY$5</f>
        <v>0</v>
      </c>
      <c r="AZ61" s="58">
        <f>AT61/AT$2*AT$5*AZ$5</f>
        <v>345.39538590604025</v>
      </c>
      <c r="BA61" s="59">
        <f>SUM(AX61+AU61,AY61+AV61,AZ61+AW61)-MIN(AX61+AU61,AY61+AV61,AZ61+AW61)</f>
        <v>345.39538590604025</v>
      </c>
      <c r="BB61" s="194"/>
      <c r="BC61" s="87">
        <v>3199</v>
      </c>
      <c r="BD61" s="180"/>
      <c r="BE61" s="175"/>
      <c r="BF61" s="179"/>
      <c r="BG61" s="54"/>
      <c r="BH61" s="58">
        <f>BB61/BB$2*BB$5*BH$5</f>
        <v>0</v>
      </c>
      <c r="BI61" s="58">
        <f>BC61/BC$2*BC$5*BI$5</f>
        <v>311.94400274160387</v>
      </c>
      <c r="BJ61" s="58">
        <f>BD61/BD$2*BD$5*BJ$5</f>
        <v>0</v>
      </c>
      <c r="BK61" s="59">
        <f>SUM(BH61+BE61,BI61+BF61,BJ61+BG61)-MIN(BH61+BE61,BI61+BF61,BJ61+BG61)</f>
        <v>311.94400274160387</v>
      </c>
      <c r="BL61" s="87">
        <v>3199</v>
      </c>
      <c r="BM61" s="90"/>
      <c r="BN61" s="188"/>
      <c r="BO61" s="75"/>
      <c r="BQ61" s="75"/>
      <c r="BR61" s="58">
        <f>BL61/BL$2*BL$5*BR$5</f>
        <v>293.67235549463101</v>
      </c>
      <c r="BS61" s="58">
        <f>BM61/BM$2*BM$5*BS$5</f>
        <v>0</v>
      </c>
      <c r="BT61" s="58">
        <f>BN61/BN$2*BN$5*BT$5</f>
        <v>0</v>
      </c>
      <c r="BU61" s="59">
        <f>SUM(BR61+BO61,BS61+BP61,BT61+BQ61)-MIN(BR61+BO61,BS61+BP61,BT61+BQ61)</f>
        <v>293.67235549463101</v>
      </c>
      <c r="BV61" s="90"/>
      <c r="BW61" s="188"/>
      <c r="BY61" s="75"/>
      <c r="CA61" s="75"/>
      <c r="CB61" s="58">
        <f>BV61/BV$2*BV$5*CB$5</f>
        <v>0</v>
      </c>
      <c r="CC61" s="58">
        <f>BW61/BW$2*BW$5*CC$5</f>
        <v>0</v>
      </c>
      <c r="CD61" s="58">
        <f>BX61/BX$2*BX$5*CD$5</f>
        <v>0</v>
      </c>
      <c r="CE61" s="59">
        <f>SUM(CB61+BY61,CC61+BZ61,CD61+CA61)-MIN(CB61+BY61,CC61+BZ61,CD61+CA61)</f>
        <v>0</v>
      </c>
      <c r="CF61" s="90"/>
      <c r="CG61" s="188"/>
      <c r="CI61" s="75"/>
      <c r="CK61" s="75"/>
      <c r="CL61" s="58">
        <f>CF61/CF$2*CF$5*CL$5</f>
        <v>0</v>
      </c>
      <c r="CM61" s="58">
        <f>CG61/CG$2*CG$5*CM$5</f>
        <v>0</v>
      </c>
      <c r="CN61" s="58">
        <f>CH61/CH$2*CH$5*CN$5</f>
        <v>0</v>
      </c>
      <c r="CO61" s="59">
        <f>SUM(CL61+CI61,CM61+CJ61,CN61+CK61)-MIN(CL61+CI61,CM61+CJ61,CN61+CK61)</f>
        <v>0</v>
      </c>
      <c r="CP61" s="188"/>
      <c r="CS61" s="75"/>
      <c r="CU61" s="75"/>
      <c r="CV61" s="58">
        <f>CP61/CP$2*CP$5*CV$5</f>
        <v>0</v>
      </c>
      <c r="CW61" s="58">
        <f>CQ61/CQ$2*CQ$5*CW$5</f>
        <v>0</v>
      </c>
      <c r="CX61" s="58">
        <f>CR61/$CR$2*CR$5*CX$5</f>
        <v>0</v>
      </c>
      <c r="CY61" s="59">
        <f>SUM(CV61+CS61,CW61+CT61,CX61+CU61)-MIN(CV61+CS61,CW61+CT61,CX61+CU61)</f>
        <v>0</v>
      </c>
      <c r="DA61" s="103" t="s">
        <v>135</v>
      </c>
      <c r="DB61" s="103" t="s">
        <v>182</v>
      </c>
      <c r="DC61" s="104">
        <v>2015</v>
      </c>
      <c r="DD61" s="105">
        <v>517.77716844895394</v>
      </c>
      <c r="DE61" s="123">
        <v>935.73</v>
      </c>
      <c r="DF61" s="105">
        <f t="shared" si="1"/>
        <v>39.211264966639291</v>
      </c>
    </row>
    <row r="62" spans="1:112" customFormat="1" ht="12.9" customHeight="1" x14ac:dyDescent="0.25">
      <c r="A62" s="51">
        <v>55</v>
      </c>
      <c r="B62" s="173" t="s">
        <v>130</v>
      </c>
      <c r="C62" s="145" t="s">
        <v>31</v>
      </c>
      <c r="D62" s="131"/>
      <c r="E62" s="174">
        <v>4695</v>
      </c>
      <c r="F62" s="174">
        <v>8756</v>
      </c>
      <c r="G62" s="175"/>
      <c r="H62" s="175"/>
      <c r="I62" s="175"/>
      <c r="J62" s="58">
        <f>D62/D$2*D$5*J$5</f>
        <v>0</v>
      </c>
      <c r="K62" s="58">
        <f>E62/E$2*E$5*K$5</f>
        <v>286.00920536076893</v>
      </c>
      <c r="L62" s="58">
        <f>F62/F$2*F$5*L$5</f>
        <v>440.1608628096152</v>
      </c>
      <c r="M62" s="59">
        <f>SUM(J62+G62,K62+H62,L62+I62)-MIN(J62+G62,K62+H62,L62+I62)</f>
        <v>726.17006817038418</v>
      </c>
      <c r="N62" s="176">
        <v>4695</v>
      </c>
      <c r="O62" s="174">
        <v>8756</v>
      </c>
      <c r="P62" s="174"/>
      <c r="Q62" s="175"/>
      <c r="R62" s="175"/>
      <c r="S62" s="175"/>
      <c r="T62" s="58">
        <f>N62/N$2*N$5*T$5</f>
        <v>270.11980506294844</v>
      </c>
      <c r="U62" s="58">
        <f>O62/O$2*O$5*U$5</f>
        <v>360.13161502604879</v>
      </c>
      <c r="V62" s="58">
        <f>P62/P$2*P$5*V$5</f>
        <v>0</v>
      </c>
      <c r="W62" s="59">
        <f>SUM(T62+Q62,U62+R62,V62+S62)-MIN(T62+Q62,U62+R62,V62+S62)</f>
        <v>630.25142008899729</v>
      </c>
      <c r="X62" s="174">
        <v>8756</v>
      </c>
      <c r="Y62" s="174"/>
      <c r="Z62" s="308">
        <v>2866</v>
      </c>
      <c r="AA62" s="175"/>
      <c r="AB62" s="175"/>
      <c r="AC62" s="8"/>
      <c r="AD62" s="58">
        <f>X62/X$2*X$5*AD$5</f>
        <v>340.12430308015723</v>
      </c>
      <c r="AE62" s="58">
        <f>Y62/Y$2*Y$5*AE$5</f>
        <v>0</v>
      </c>
      <c r="AF62" s="58">
        <f>Z62/Z$2*Z$5*AF$5</f>
        <v>370.9839594990674</v>
      </c>
      <c r="AG62" s="59">
        <f>SUM(AD62+AA62,AE62+AB62,AF62+AC62)-MIN(AD62+AA62,AE62+AB62,AF62+AC62)</f>
        <v>711.10826257922463</v>
      </c>
      <c r="AH62" s="174"/>
      <c r="AI62" s="308">
        <v>2866</v>
      </c>
      <c r="AJ62" s="178"/>
      <c r="AK62" s="175"/>
      <c r="AL62" s="175"/>
      <c r="AM62" s="9"/>
      <c r="AN62" s="58">
        <f>AH62/AH$2*AH$5*AN$5</f>
        <v>0</v>
      </c>
      <c r="AO62" s="58">
        <f>AI62/AI$2*AI$5*AO$5</f>
        <v>319.13173461231014</v>
      </c>
      <c r="AP62" s="58">
        <f>AJ62/AJ$2*AJ$5*AP$5</f>
        <v>0</v>
      </c>
      <c r="AQ62" s="59">
        <f>SUM(AN62+AK62,AO62+AL62,AP62+AM62)-MIN(AN62+AK62,AO62+AL62,AP62+AM62)</f>
        <v>319.13173461231014</v>
      </c>
      <c r="AR62" s="308">
        <v>2866</v>
      </c>
      <c r="AS62" s="178"/>
      <c r="AT62" s="71">
        <v>1629</v>
      </c>
      <c r="AU62" s="175"/>
      <c r="AV62" s="179"/>
      <c r="AW62" s="54"/>
      <c r="AX62" s="58">
        <f>AR62/AR$2*AR$5*AX$5</f>
        <v>300.04034106048493</v>
      </c>
      <c r="AY62" s="58">
        <f>AS62/AS$2*AS$5*AY$5</f>
        <v>0</v>
      </c>
      <c r="AZ62" s="58">
        <f>AT62/AT$2*AT$5*AZ$5</f>
        <v>175.8828020134228</v>
      </c>
      <c r="BA62" s="59">
        <f>SUM(AX62+AU62,AY62+AV62,AZ62+AW62)-MIN(AX62+AU62,AY62+AV62,AZ62+AW62)</f>
        <v>475.92314307390774</v>
      </c>
      <c r="BB62" s="178"/>
      <c r="BC62" s="87">
        <v>1629</v>
      </c>
      <c r="BD62" s="180"/>
      <c r="BE62" s="175"/>
      <c r="BF62" s="179"/>
      <c r="BG62" s="54"/>
      <c r="BH62" s="58">
        <f>BB62/BB$2*BB$5*BH$5</f>
        <v>0</v>
      </c>
      <c r="BI62" s="58">
        <f>BC62/BC$2*BC$5*BI$5</f>
        <v>158.84863409380202</v>
      </c>
      <c r="BJ62" s="58">
        <f>BD62/BD$2*BD$5*BJ$5</f>
        <v>0</v>
      </c>
      <c r="BK62" s="59">
        <f>SUM(BH62+BE62,BI62+BF62,BJ62+BG62)-MIN(BH62+BE62,BI62+BF62,BJ62+BG62)</f>
        <v>158.84863409380202</v>
      </c>
      <c r="BL62" s="87">
        <v>1629</v>
      </c>
      <c r="BM62" s="90"/>
      <c r="BN62" s="188"/>
      <c r="BO62" s="75"/>
      <c r="BQ62" s="75"/>
      <c r="BR62" s="58">
        <f>BL62/BL$2*BL$5*BR$5</f>
        <v>149.54431606775677</v>
      </c>
      <c r="BS62" s="58">
        <f>BM62/BM$2*BM$5*BS$5</f>
        <v>0</v>
      </c>
      <c r="BT62" s="58">
        <f>BN62/BN$2*BN$5*BT$5</f>
        <v>0</v>
      </c>
      <c r="BU62" s="59">
        <f>SUM(BR62+BO62,BS62+BP62,BT62+BQ62)-MIN(BR62+BO62,BS62+BP62,BT62+BQ62)</f>
        <v>149.54431606775677</v>
      </c>
      <c r="BV62" s="90"/>
      <c r="BW62" s="188"/>
      <c r="BY62" s="75"/>
      <c r="CA62" s="75"/>
      <c r="CB62" s="58">
        <f>BV62/BV$2*BV$5*CB$5</f>
        <v>0</v>
      </c>
      <c r="CC62" s="58">
        <f>BW62/BW$2*BW$5*CC$5</f>
        <v>0</v>
      </c>
      <c r="CD62" s="58">
        <f>BX62/BX$2*BX$5*CD$5</f>
        <v>0</v>
      </c>
      <c r="CE62" s="59">
        <f>SUM(CB62+BY62,CC62+BZ62,CD62+CA62)-MIN(CB62+BY62,CC62+BZ62,CD62+CA62)</f>
        <v>0</v>
      </c>
      <c r="CF62" s="90"/>
      <c r="CG62" s="188"/>
      <c r="CI62" s="75"/>
      <c r="CK62" s="75"/>
      <c r="CL62" s="58">
        <f>CF62/CF$2*CF$5*CL$5</f>
        <v>0</v>
      </c>
      <c r="CM62" s="58">
        <f>CG62/CG$2*CG$5*CM$5</f>
        <v>0</v>
      </c>
      <c r="CN62" s="58">
        <f>CH62/CH$2*CH$5*CN$5</f>
        <v>0</v>
      </c>
      <c r="CO62" s="59">
        <f>SUM(CL62+CI62,CM62+CJ62,CN62+CK62)-MIN(CL62+CI62,CM62+CJ62,CN62+CK62)</f>
        <v>0</v>
      </c>
      <c r="CP62" s="188"/>
      <c r="CS62" s="75"/>
      <c r="CU62" s="75"/>
      <c r="CV62" s="58">
        <f>CP62/CP$2*CP$5*CV$5</f>
        <v>0</v>
      </c>
      <c r="CW62" s="58">
        <f>CQ62/CQ$2*CQ$5*CW$5</f>
        <v>0</v>
      </c>
      <c r="CX62" s="58">
        <f>CR62/$CR$2*CR$5*CX$5</f>
        <v>0</v>
      </c>
      <c r="CY62" s="59">
        <f>SUM(CV62+CS62,CW62+CT62,CX62+CU62)-MIN(CV62+CS62,CW62+CT62,CX62+CU62)</f>
        <v>0</v>
      </c>
      <c r="DA62" s="103" t="s">
        <v>125</v>
      </c>
      <c r="DB62" s="134" t="s">
        <v>153</v>
      </c>
      <c r="DC62" s="104">
        <v>2015</v>
      </c>
      <c r="DD62" s="105">
        <v>517.77716844895394</v>
      </c>
      <c r="DE62" s="123">
        <v>932.98</v>
      </c>
      <c r="DF62" s="105">
        <f t="shared" si="1"/>
        <v>37.78737775340467</v>
      </c>
    </row>
    <row r="63" spans="1:112" customFormat="1" ht="12.9" customHeight="1" x14ac:dyDescent="0.25">
      <c r="A63" s="51">
        <v>56</v>
      </c>
      <c r="B63" s="131" t="s">
        <v>184</v>
      </c>
      <c r="C63" s="131" t="s">
        <v>31</v>
      </c>
      <c r="D63" s="131"/>
      <c r="E63" s="131"/>
      <c r="F63" s="131"/>
      <c r="G63" s="58"/>
      <c r="H63" s="58"/>
      <c r="I63" s="58"/>
      <c r="J63" s="58">
        <f>D63/D$2*D$5*J$5</f>
        <v>0</v>
      </c>
      <c r="K63" s="58">
        <f>E63/E$2*E$5*K$5</f>
        <v>0</v>
      </c>
      <c r="L63" s="58">
        <f>F63/F$2*F$5*L$5</f>
        <v>0</v>
      </c>
      <c r="M63" s="59">
        <f>SUM(J63+G63,K63+H63,L63+I63)-MIN(J63+G63,K63+H63,L63+I63)</f>
        <v>0</v>
      </c>
      <c r="N63" s="138"/>
      <c r="O63" s="131"/>
      <c r="P63" s="131"/>
      <c r="Q63" s="58"/>
      <c r="R63" s="58"/>
      <c r="S63" s="58"/>
      <c r="T63" s="58">
        <f>N63/N$2*N$5*T$5</f>
        <v>0</v>
      </c>
      <c r="U63" s="58">
        <f>O63/O$2*O$5*U$5</f>
        <v>0</v>
      </c>
      <c r="V63" s="58">
        <f>P63/P$2*P$5*V$5</f>
        <v>0</v>
      </c>
      <c r="W63" s="59">
        <f>SUM(T63+Q63,U63+R63,V63+S63)-MIN(T63+Q63,U63+R63,V63+S63)</f>
        <v>0</v>
      </c>
      <c r="X63" s="131"/>
      <c r="Y63" s="131"/>
      <c r="Z63" s="309"/>
      <c r="AA63" s="58"/>
      <c r="AB63" s="58"/>
      <c r="AC63" s="8"/>
      <c r="AD63" s="58">
        <f>X63/X$2*X$5*AD$5</f>
        <v>0</v>
      </c>
      <c r="AE63" s="58">
        <f>Y63/Y$2*Y$5*AE$5</f>
        <v>0</v>
      </c>
      <c r="AF63" s="58">
        <f>Z63/Z$2*Z$5*AF$5</f>
        <v>0</v>
      </c>
      <c r="AG63" s="59">
        <f>SUM(AD63+AA63,AE63+AB63,AF63+AC63)-MIN(AD63+AA63,AE63+AB63,AF63+AC63)</f>
        <v>0</v>
      </c>
      <c r="AH63" s="131"/>
      <c r="AI63" s="309"/>
      <c r="AJ63" s="202"/>
      <c r="AK63" s="58"/>
      <c r="AL63" s="58"/>
      <c r="AM63" s="9"/>
      <c r="AN63" s="58">
        <f>AH63/AH$2*AH$5*AN$5</f>
        <v>0</v>
      </c>
      <c r="AO63" s="58">
        <f>AI63/AI$2*AI$5*AO$5</f>
        <v>0</v>
      </c>
      <c r="AP63" s="58">
        <f>AJ63/AJ$2*AJ$5*AP$5</f>
        <v>0</v>
      </c>
      <c r="AQ63" s="59">
        <f>SUM(AN63+AK63,AO63+AL63,AP63+AM63)-MIN(AN63+AK63,AO63+AL63,AP63+AM63)</f>
        <v>0</v>
      </c>
      <c r="AR63" s="309"/>
      <c r="AS63" s="202"/>
      <c r="AT63" s="96">
        <v>1548</v>
      </c>
      <c r="AU63" s="58"/>
      <c r="AV63" s="73"/>
      <c r="AW63" s="54"/>
      <c r="AX63" s="58">
        <f>AR63/AR$2*AR$5*AX$5</f>
        <v>0</v>
      </c>
      <c r="AY63" s="58">
        <f>AS63/AS$2*AS$5*AY$5</f>
        <v>0</v>
      </c>
      <c r="AZ63" s="58">
        <f>AT63/AT$2*AT$5*AZ$5</f>
        <v>167.13724832214766</v>
      </c>
      <c r="BA63" s="59">
        <f>SUM(AX63+AU63,AY63+AV63,AZ63+AW63)-MIN(AX63+AU63,AY63+AV63,AZ63+AW63)</f>
        <v>167.13724832214766</v>
      </c>
      <c r="BB63" s="309"/>
      <c r="BC63" s="97">
        <v>1548</v>
      </c>
      <c r="BD63" s="205"/>
      <c r="BE63" s="58"/>
      <c r="BF63" s="73"/>
      <c r="BG63" s="54"/>
      <c r="BH63" s="58">
        <f>BB63/BB$2*BB$5*BH$5</f>
        <v>0</v>
      </c>
      <c r="BI63" s="58">
        <f>BC63/BC$2*BC$5*BI$5</f>
        <v>150.95008322725937</v>
      </c>
      <c r="BJ63" s="58">
        <f>BD63/BD$2*BD$5*BJ$5</f>
        <v>0</v>
      </c>
      <c r="BK63" s="59">
        <f>SUM(BH63+BE63,BI63+BF63,BJ63+BG63)-MIN(BH63+BE63,BI63+BF63,BJ63+BG63)</f>
        <v>150.95008322725937</v>
      </c>
      <c r="BL63" s="97">
        <v>1548</v>
      </c>
      <c r="BM63" s="125"/>
      <c r="BN63" s="188"/>
      <c r="BO63" s="75"/>
      <c r="BQ63" s="75"/>
      <c r="BR63" s="58">
        <f>BL63/BL$2*BL$5*BR$5</f>
        <v>142.10841084891803</v>
      </c>
      <c r="BS63" s="58">
        <f>BM63/BM$2*BM$5*BS$5</f>
        <v>0</v>
      </c>
      <c r="BT63" s="58">
        <f>BN63/BN$2*BN$5*BT$5</f>
        <v>0</v>
      </c>
      <c r="BU63" s="59">
        <f>SUM(BR63+BO63,BS63+BP63,BT63+BQ63)-MIN(BR63+BO63,BS63+BP63,BT63+BQ63)</f>
        <v>142.10841084891803</v>
      </c>
      <c r="BV63" s="90"/>
      <c r="BW63" s="188"/>
      <c r="BY63" s="75"/>
      <c r="CA63" s="75"/>
      <c r="CB63" s="58">
        <f>BV63/BV$2*BV$5*CB$5</f>
        <v>0</v>
      </c>
      <c r="CC63" s="58">
        <f>BW63/BW$2*BW$5*CC$5</f>
        <v>0</v>
      </c>
      <c r="CD63" s="58">
        <f>BX63/BX$2*BX$5*CD$5</f>
        <v>0</v>
      </c>
      <c r="CE63" s="59">
        <f>SUM(CB63+BY63,CC63+BZ63,CD63+CA63)-MIN(CB63+BY63,CC63+BZ63,CD63+CA63)</f>
        <v>0</v>
      </c>
      <c r="CF63" s="90"/>
      <c r="CG63" s="188"/>
      <c r="CI63" s="75"/>
      <c r="CK63" s="75"/>
      <c r="CL63" s="58">
        <f>CF63/CF$2*CF$5*CL$5</f>
        <v>0</v>
      </c>
      <c r="CM63" s="58">
        <f>CG63/CG$2*CG$5*CM$5</f>
        <v>0</v>
      </c>
      <c r="CN63" s="58">
        <f>CH63/CH$2*CH$5*CN$5</f>
        <v>0</v>
      </c>
      <c r="CO63" s="59">
        <f>SUM(CL63+CI63,CM63+CJ63,CN63+CK63)-MIN(CL63+CI63,CM63+CJ63,CN63+CK63)</f>
        <v>0</v>
      </c>
      <c r="CP63" s="188"/>
      <c r="CS63" s="75"/>
      <c r="CU63" s="75"/>
      <c r="CV63" s="58">
        <f>CP63/CP$2*CP$5*CV$5</f>
        <v>0</v>
      </c>
      <c r="CW63" s="58">
        <f>CQ63/CQ$2*CQ$5*CW$5</f>
        <v>0</v>
      </c>
      <c r="CX63" s="58">
        <f>CR63/$CR$2*CR$5*CX$5</f>
        <v>0</v>
      </c>
      <c r="CY63" s="59">
        <f>SUM(CV63+CS63,CW63+CT63,CX63+CU63)-MIN(CV63+CS63,CW63+CT63,CX63+CU63)</f>
        <v>0</v>
      </c>
      <c r="DA63" s="135" t="s">
        <v>79</v>
      </c>
      <c r="DB63" s="103" t="s">
        <v>44</v>
      </c>
      <c r="DC63" s="104">
        <v>2016</v>
      </c>
      <c r="DD63" s="105">
        <v>519.83349657198801</v>
      </c>
      <c r="DE63" s="123">
        <v>896.98</v>
      </c>
      <c r="DF63" s="105">
        <f t="shared" si="1"/>
        <v>19.223442703232127</v>
      </c>
      <c r="DH63" s="8"/>
    </row>
    <row r="64" spans="1:112" customFormat="1" ht="12.9" customHeight="1" x14ac:dyDescent="0.25">
      <c r="A64" s="51">
        <v>57</v>
      </c>
      <c r="B64" s="131" t="s">
        <v>185</v>
      </c>
      <c r="C64" s="51" t="s">
        <v>33</v>
      </c>
      <c r="D64" s="51"/>
      <c r="E64" s="51"/>
      <c r="F64" s="51"/>
      <c r="G64" s="58"/>
      <c r="H64" s="58"/>
      <c r="I64" s="58"/>
      <c r="J64" s="58">
        <f>D64/D$2*D$5*J$5</f>
        <v>0</v>
      </c>
      <c r="K64" s="58">
        <f>E64/E$2*E$5*K$5</f>
        <v>0</v>
      </c>
      <c r="L64" s="58">
        <f>F64/F$2*F$5*L$5</f>
        <v>0</v>
      </c>
      <c r="M64" s="59">
        <f>SUM(J64+G64,K64+H64,L64+I64)-MIN(J64+G64,K64+H64,L64+I64)</f>
        <v>0</v>
      </c>
      <c r="N64" s="129"/>
      <c r="O64" s="51"/>
      <c r="P64" s="51"/>
      <c r="Q64" s="58"/>
      <c r="R64" s="58"/>
      <c r="S64" s="58"/>
      <c r="T64" s="58">
        <f>N64/N$2*N$5*T$5</f>
        <v>0</v>
      </c>
      <c r="U64" s="58">
        <f>O64/O$2*O$5*U$5</f>
        <v>0</v>
      </c>
      <c r="V64" s="58">
        <f>P64/P$2*P$5*V$5</f>
        <v>0</v>
      </c>
      <c r="W64" s="59">
        <f>SUM(T64+Q64,U64+R64,V64+S64)-MIN(T64+Q64,U64+R64,V64+S64)</f>
        <v>0</v>
      </c>
      <c r="X64" s="51"/>
      <c r="Y64" s="51"/>
      <c r="Z64" s="309"/>
      <c r="AA64" s="58"/>
      <c r="AB64" s="58"/>
      <c r="AC64" s="8"/>
      <c r="AD64" s="58">
        <f>X64/X$2*X$5*AD$5</f>
        <v>0</v>
      </c>
      <c r="AE64" s="58">
        <f>Y64/Y$2*Y$5*AE$5</f>
        <v>0</v>
      </c>
      <c r="AF64" s="58">
        <f>Z64/Z$2*Z$5*AF$5</f>
        <v>0</v>
      </c>
      <c r="AG64" s="59">
        <f>SUM(AD64+AA64,AE64+AB64,AF64+AC64)-MIN(AD64+AA64,AE64+AB64,AF64+AC64)</f>
        <v>0</v>
      </c>
      <c r="AH64" s="51"/>
      <c r="AI64" s="309"/>
      <c r="AJ64" s="202"/>
      <c r="AK64" s="58"/>
      <c r="AL64" s="58"/>
      <c r="AM64" s="9"/>
      <c r="AN64" s="58">
        <f>AH64/AH$2*AH$5*AN$5</f>
        <v>0</v>
      </c>
      <c r="AO64" s="58">
        <f>AI64/AI$2*AI$5*AO$5</f>
        <v>0</v>
      </c>
      <c r="AP64" s="58">
        <f>AJ64/AJ$2*AJ$5*AP$5</f>
        <v>0</v>
      </c>
      <c r="AQ64" s="59">
        <f>SUM(AN64+AK64,AO64+AL64,AP64+AM64)-MIN(AN64+AK64,AO64+AL64,AP64+AM64)</f>
        <v>0</v>
      </c>
      <c r="AR64" s="309"/>
      <c r="AS64" s="202"/>
      <c r="AT64" s="126">
        <v>896</v>
      </c>
      <c r="AU64" s="58"/>
      <c r="AV64" s="73"/>
      <c r="AW64" s="54"/>
      <c r="AX64" s="58">
        <f>AR64/AR$2*AR$5*AX$5</f>
        <v>0</v>
      </c>
      <c r="AY64" s="58">
        <f>AS64/AS$2*AS$5*AY$5</f>
        <v>0</v>
      </c>
      <c r="AZ64" s="58">
        <f>AT64/AT$2*AT$5*AZ$5</f>
        <v>96.740939597315432</v>
      </c>
      <c r="BA64" s="59">
        <f>SUM(AX64+AU64,AY64+AV64,AZ64+AW64)-MIN(AX64+AU64,AY64+AV64,AZ64+AW64)</f>
        <v>96.740939597315432</v>
      </c>
      <c r="BB64" s="309"/>
      <c r="BC64" s="127">
        <v>896</v>
      </c>
      <c r="BD64" s="214"/>
      <c r="BE64" s="58"/>
      <c r="BF64" s="73"/>
      <c r="BG64" s="54"/>
      <c r="BH64" s="58">
        <f>BB64/BB$2*BB$5*BH$5</f>
        <v>0</v>
      </c>
      <c r="BI64" s="58">
        <f>BC64/BC$2*BC$5*BI$5</f>
        <v>87.371624400274158</v>
      </c>
      <c r="BJ64" s="58">
        <f>BD64/BD$2*BD$5*BJ$5</f>
        <v>0</v>
      </c>
      <c r="BK64" s="59">
        <f>SUM(BH64+BE64,BI64+BF64,BJ64+BG64)-MIN(BH64+BE64,BI64+BF64,BJ64+BG64)</f>
        <v>87.371624400274158</v>
      </c>
      <c r="BL64" s="127">
        <v>896</v>
      </c>
      <c r="BM64" s="215"/>
      <c r="BN64" s="188"/>
      <c r="BO64" s="75"/>
      <c r="BQ64" s="75"/>
      <c r="BR64" s="58">
        <f>BL64/BL$2*BL$5*BR$5</f>
        <v>82.253963902216128</v>
      </c>
      <c r="BS64" s="58">
        <f>BM64/BM$2*BM$5*BS$5</f>
        <v>0</v>
      </c>
      <c r="BT64" s="58">
        <f>BN64/BN$2*BN$5*BT$5</f>
        <v>0</v>
      </c>
      <c r="BU64" s="59">
        <f>SUM(BR64+BO64,BS64+BP64,BT64+BQ64)-MIN(BR64+BO64,BS64+BP64,BT64+BQ64)</f>
        <v>82.253963902216128</v>
      </c>
      <c r="BV64" s="90"/>
      <c r="BW64" s="188"/>
      <c r="BY64" s="75"/>
      <c r="CA64" s="75"/>
      <c r="CB64" s="58">
        <f>BV64/BV$2*BV$5*CB$5</f>
        <v>0</v>
      </c>
      <c r="CC64" s="58">
        <f>BW64/BW$2*BW$5*CC$5</f>
        <v>0</v>
      </c>
      <c r="CD64" s="58">
        <f>BX64/BX$2*BX$5*CD$5</f>
        <v>0</v>
      </c>
      <c r="CE64" s="59">
        <f>SUM(CB64+BY64,CC64+BZ64,CD64+CA64)-MIN(CB64+BY64,CC64+BZ64,CD64+CA64)</f>
        <v>0</v>
      </c>
      <c r="CF64" s="90"/>
      <c r="CG64" s="188"/>
      <c r="CI64" s="75"/>
      <c r="CK64" s="75"/>
      <c r="CL64" s="58">
        <f>CF64/CF$2*CF$5*CL$5</f>
        <v>0</v>
      </c>
      <c r="CM64" s="58">
        <f>CG64/CG$2*CG$5*CM$5</f>
        <v>0</v>
      </c>
      <c r="CN64" s="58">
        <f>CH64/CH$2*CH$5*CN$5</f>
        <v>0</v>
      </c>
      <c r="CO64" s="59">
        <f>SUM(CL64+CI64,CM64+CJ64,CN64+CK64)-MIN(CL64+CI64,CM64+CJ64,CN64+CK64)</f>
        <v>0</v>
      </c>
      <c r="CP64" s="188"/>
      <c r="CS64" s="75"/>
      <c r="CU64" s="75"/>
      <c r="CV64" s="58">
        <f>CP64/CP$2*CP$5*CV$5</f>
        <v>0</v>
      </c>
      <c r="CW64" s="58">
        <f>CQ64/CQ$2*CQ$5*CW$5</f>
        <v>0</v>
      </c>
      <c r="CX64" s="58">
        <f>CR64/$CR$2*CR$5*CX$5</f>
        <v>0</v>
      </c>
      <c r="CY64" s="59">
        <f>SUM(CV64+CS64,CW64+CT64,CX64+CU64)-MIN(CV64+CS64,CW64+CT64,CX64+CU64)</f>
        <v>0</v>
      </c>
      <c r="DA64" s="200" t="s">
        <v>155</v>
      </c>
      <c r="DB64" s="200" t="s">
        <v>186</v>
      </c>
      <c r="DC64" s="104">
        <v>2016</v>
      </c>
      <c r="DD64" s="105">
        <v>519.83349657198801</v>
      </c>
      <c r="DE64" s="123">
        <v>948.75</v>
      </c>
      <c r="DF64" s="105">
        <f t="shared" si="1"/>
        <v>46.135222820763936</v>
      </c>
    </row>
    <row r="65" spans="1:112" customFormat="1" ht="12.9" customHeight="1" x14ac:dyDescent="0.25">
      <c r="A65" s="51">
        <v>58</v>
      </c>
      <c r="B65" s="304" t="s">
        <v>50</v>
      </c>
      <c r="C65" s="53" t="s">
        <v>31</v>
      </c>
      <c r="D65" s="185">
        <v>6629</v>
      </c>
      <c r="E65" s="185">
        <v>6247</v>
      </c>
      <c r="F65" s="185">
        <v>9322</v>
      </c>
      <c r="G65" s="175">
        <f>$DF$57</f>
        <v>10.945880286069659</v>
      </c>
      <c r="H65" s="175"/>
      <c r="I65" s="175">
        <f>$DF$61</f>
        <v>39.211264966639291</v>
      </c>
      <c r="J65" s="58">
        <f>D65/D$2*D$5*J$5</f>
        <v>389.34839690436706</v>
      </c>
      <c r="K65" s="58">
        <f>E65/E$2*E$5*K$5</f>
        <v>380.55367537565991</v>
      </c>
      <c r="L65" s="58">
        <f>F65/F$2*F$5*L$5</f>
        <v>468.61347226030529</v>
      </c>
      <c r="M65" s="59">
        <f>SUM(J65+G65,K65+H65,L65+I65)-MIN(J65+G65,K65+H65,L65+I65)</f>
        <v>908.11901441738132</v>
      </c>
      <c r="N65" s="192">
        <v>6247</v>
      </c>
      <c r="O65" s="185">
        <v>9322</v>
      </c>
      <c r="P65" s="185"/>
      <c r="Q65" s="175"/>
      <c r="R65" s="175">
        <f>$DF$61*$U$5/$V$5</f>
        <v>32.081944063613967</v>
      </c>
      <c r="S65" s="175"/>
      <c r="T65" s="58">
        <f>N65/N$2*N$5*T$5</f>
        <v>359.41180452145659</v>
      </c>
      <c r="U65" s="58">
        <f>O65/O$2*O$5*U$5</f>
        <v>383.41102275843161</v>
      </c>
      <c r="V65" s="191">
        <f>$DG$76</f>
        <v>403.29015510583218</v>
      </c>
      <c r="W65" s="59">
        <f>SUM(T65+Q65,U65+R65,V65+S65)-MIN(T65+Q65,U65+R65,V65+S65)</f>
        <v>818.7831219278778</v>
      </c>
      <c r="X65" s="185">
        <v>9322</v>
      </c>
      <c r="Y65" s="185"/>
      <c r="Z65" s="309"/>
      <c r="AA65" s="175">
        <f>$DF$61*$J$5/$L$5</f>
        <v>30.299613837857635</v>
      </c>
      <c r="AB65" s="175"/>
      <c r="AC65" s="8"/>
      <c r="AD65" s="58">
        <f>X65/X$2*X$5*AD$5</f>
        <v>362.11041038296315</v>
      </c>
      <c r="AE65" s="191">
        <f>$DG$76*$U$5/$V$5</f>
        <v>329.96467235931726</v>
      </c>
      <c r="AF65" s="58">
        <f>Z65/Z$2*Z$5*AF$5</f>
        <v>0</v>
      </c>
      <c r="AG65" s="59">
        <f>SUM(AD65+AA65,AE65+AB65,AF65+AC65)-MIN(AD65+AA65,AE65+AB65,AF65+AC65)</f>
        <v>722.37469658013811</v>
      </c>
      <c r="AH65" s="185"/>
      <c r="AI65" s="309"/>
      <c r="AJ65" s="202">
        <v>6105</v>
      </c>
      <c r="AK65" s="175"/>
      <c r="AL65" s="175"/>
      <c r="AM65" s="9"/>
      <c r="AN65" s="191">
        <f>$DG$76*$T$5/$V$5</f>
        <v>311.6333016726885</v>
      </c>
      <c r="AO65" s="58">
        <f>AI65/AI$2*AI$5*AO$5</f>
        <v>0</v>
      </c>
      <c r="AP65" s="58">
        <f>AJ65/AJ$2*AJ$5*AP$5</f>
        <v>517.05420388050516</v>
      </c>
      <c r="AQ65" s="59">
        <f>SUM(AN65+AK65,AO65+AL65,AP65+AM65)-MIN(AN65+AK65,AO65+AL65,AP65+AM65)</f>
        <v>828.68750555319366</v>
      </c>
      <c r="AR65" s="309"/>
      <c r="AS65" s="202">
        <v>6105</v>
      </c>
      <c r="AT65" s="96"/>
      <c r="AU65" s="175"/>
      <c r="AV65" s="179"/>
      <c r="AW65" s="54"/>
      <c r="AX65" s="58">
        <f>AR65/AR$2*AR$5*AX$5</f>
        <v>0</v>
      </c>
      <c r="AY65" s="58">
        <f>AS65/AS$2*AS$5*AY$5</f>
        <v>423.04434862950416</v>
      </c>
      <c r="AZ65" s="58">
        <f>AT65/AT$2*AT$5*AZ$5</f>
        <v>0</v>
      </c>
      <c r="BA65" s="59">
        <f>SUM(AX65+AU65,AY65+AV65,AZ65+AW65)-MIN(AX65+AU65,AY65+AV65,AZ65+AW65)</f>
        <v>423.04434862950416</v>
      </c>
      <c r="BB65" s="309">
        <v>6105</v>
      </c>
      <c r="BC65" s="97"/>
      <c r="BD65" s="183">
        <v>0</v>
      </c>
      <c r="BE65" s="175"/>
      <c r="BF65" s="179"/>
      <c r="BG65" s="54"/>
      <c r="BH65" s="58">
        <f>BB65/BB$2*BB$5*BH$5</f>
        <v>416.27226054869249</v>
      </c>
      <c r="BI65" s="58">
        <f>BC65/BC$2*BC$5*BI$5</f>
        <v>0</v>
      </c>
      <c r="BJ65" s="58">
        <f>BD65/BD$2*BD$5*BJ$5</f>
        <v>0</v>
      </c>
      <c r="BK65" s="59">
        <f>SUM(BH65+BE65,BI65+BF65,BJ65+BG65)-MIN(BH65+BE65,BI65+BF65,BJ65+BG65)</f>
        <v>416.27226054869249</v>
      </c>
      <c r="BL65" s="97"/>
      <c r="BM65" s="75">
        <v>0</v>
      </c>
      <c r="BN65" s="188"/>
      <c r="BO65" s="75"/>
      <c r="BQ65" s="75"/>
      <c r="BR65" s="58">
        <f>BL65/BL$2*BL$5*BR$5</f>
        <v>0</v>
      </c>
      <c r="BS65" s="58">
        <f>BM65/BM$2*BM$5*BS$5</f>
        <v>0</v>
      </c>
      <c r="BT65" s="58">
        <f>BN65/BN$2*BN$5*BT$5</f>
        <v>0</v>
      </c>
      <c r="BU65" s="59">
        <f>SUM(BR65+BO65,BS65+BP65,BT65+BQ65)-MIN(BR65+BO65,BS65+BP65,BT65+BQ65)</f>
        <v>0</v>
      </c>
      <c r="BV65" s="90"/>
      <c r="BW65" s="188"/>
      <c r="BY65" s="75"/>
      <c r="CA65" s="75"/>
      <c r="CB65" s="58">
        <f>BV65/BV$2*BV$5*CB$5</f>
        <v>0</v>
      </c>
      <c r="CC65" s="58">
        <f>BW65/BW$2*BW$5*CC$5</f>
        <v>0</v>
      </c>
      <c r="CD65" s="58">
        <f>BX65/BX$2*BX$5*CD$5</f>
        <v>0</v>
      </c>
      <c r="CE65" s="59">
        <f>SUM(CB65+BY65,CC65+BZ65,CD65+CA65)-MIN(CB65+BY65,CC65+BZ65,CD65+CA65)</f>
        <v>0</v>
      </c>
      <c r="CF65" s="90"/>
      <c r="CG65" s="188"/>
      <c r="CI65" s="75"/>
      <c r="CK65" s="75"/>
      <c r="CL65" s="58">
        <f>CF65/CF$2*CF$5*CL$5</f>
        <v>0</v>
      </c>
      <c r="CM65" s="58">
        <f>CG65/CG$2*CG$5*CM$5</f>
        <v>0</v>
      </c>
      <c r="CN65" s="58">
        <f>CH65/CH$2*CH$5*CN$5</f>
        <v>0</v>
      </c>
      <c r="CO65" s="59">
        <f>SUM(CL65+CI65,CM65+CJ65,CN65+CK65)-MIN(CL65+CI65,CM65+CJ65,CN65+CK65)</f>
        <v>0</v>
      </c>
      <c r="CP65" s="188"/>
      <c r="CS65" s="75"/>
      <c r="CU65" s="75"/>
      <c r="CV65" s="58">
        <f>CP65/CP$2*CP$5*CV$5</f>
        <v>0</v>
      </c>
      <c r="CW65" s="58">
        <f>CQ65/CQ$2*CQ$5*CW$5</f>
        <v>0</v>
      </c>
      <c r="CX65" s="58">
        <f>CR65/$CR$2*CR$5*CX$5</f>
        <v>0</v>
      </c>
      <c r="CY65" s="59">
        <f>SUM(CV65+CS65,CW65+CT65,CX65+CU65)-MIN(CV65+CS65,CW65+CT65,CX65+CU65)</f>
        <v>0</v>
      </c>
      <c r="DA65" s="200" t="s">
        <v>51</v>
      </c>
      <c r="DB65" s="200" t="s">
        <v>157</v>
      </c>
      <c r="DC65" s="104">
        <v>2018</v>
      </c>
      <c r="DD65" s="105">
        <v>527.89497998152103</v>
      </c>
      <c r="DE65" s="123">
        <v>953.93</v>
      </c>
      <c r="DF65" s="105">
        <f t="shared" si="1"/>
        <v>49.585175469664243</v>
      </c>
    </row>
    <row r="66" spans="1:112" customFormat="1" ht="12.9" customHeight="1" x14ac:dyDescent="0.25">
      <c r="A66" s="51">
        <v>59</v>
      </c>
      <c r="B66" s="304" t="s">
        <v>109</v>
      </c>
      <c r="C66" s="53" t="s">
        <v>31</v>
      </c>
      <c r="D66" s="185"/>
      <c r="E66" s="185">
        <v>4940</v>
      </c>
      <c r="F66" s="185">
        <v>8257</v>
      </c>
      <c r="G66" s="175"/>
      <c r="H66" s="175"/>
      <c r="I66" s="175"/>
      <c r="J66" s="58">
        <f>D66/D$2*D$5*J$5</f>
        <v>0</v>
      </c>
      <c r="K66" s="58">
        <f>E66/E$2*E$5*K$5</f>
        <v>300.93407337214029</v>
      </c>
      <c r="L66" s="58">
        <f>F66/F$2*F$5*L$5</f>
        <v>415.07631843524359</v>
      </c>
      <c r="M66" s="59">
        <f>SUM(J66+G66,K66+H66,L66+I66)-MIN(J66+G66,K66+H66,L66+I66)</f>
        <v>716.01039180738394</v>
      </c>
      <c r="N66" s="192">
        <v>4940</v>
      </c>
      <c r="O66" s="185">
        <v>8257</v>
      </c>
      <c r="P66" s="185">
        <v>6127</v>
      </c>
      <c r="Q66" s="175"/>
      <c r="R66" s="175"/>
      <c r="S66" s="175"/>
      <c r="T66" s="58">
        <f>N66/N$2*N$5*T$5</f>
        <v>284.21551374035471</v>
      </c>
      <c r="U66" s="58">
        <f>O66/O$2*O$5*U$5</f>
        <v>339.60789690156292</v>
      </c>
      <c r="V66" s="58">
        <f>P66/P$2*P$5*V$5</f>
        <v>366.72652084013492</v>
      </c>
      <c r="W66" s="59">
        <f>SUM(T66+Q66,U66+R66,V66+S66)-MIN(T66+Q66,U66+R66,V66+S66)</f>
        <v>706.33441774169796</v>
      </c>
      <c r="X66" s="185">
        <v>8257</v>
      </c>
      <c r="Y66" s="185">
        <v>6127</v>
      </c>
      <c r="Z66" s="308">
        <v>2773</v>
      </c>
      <c r="AA66" s="175"/>
      <c r="AB66" s="175"/>
      <c r="AC66" s="8"/>
      <c r="AD66" s="58">
        <f>X66/X$2*X$5*AD$5</f>
        <v>320.74079151814277</v>
      </c>
      <c r="AE66" s="58">
        <f>Y66/Y$2*Y$5*AE$5</f>
        <v>300.04897159647402</v>
      </c>
      <c r="AF66" s="58">
        <f>Z66/Z$2*Z$5*AF$5</f>
        <v>358.94575006661336</v>
      </c>
      <c r="AG66" s="59">
        <f>SUM(AD66+AA66,AE66+AB66,AF66+AC66)-MIN(AD66+AA66,AE66+AB66,AF66+AC66)</f>
        <v>679.68654158475601</v>
      </c>
      <c r="AH66" s="185">
        <v>6127</v>
      </c>
      <c r="AI66" s="308">
        <v>2773</v>
      </c>
      <c r="AJ66" s="178">
        <v>5721</v>
      </c>
      <c r="AK66" s="175"/>
      <c r="AL66" s="175"/>
      <c r="AM66" s="9"/>
      <c r="AN66" s="58">
        <f>AH66/AH$2*AH$5*AN$5</f>
        <v>283.37958428555879</v>
      </c>
      <c r="AO66" s="58">
        <f>AI66/AI$2*AI$5*AO$5</f>
        <v>308.77609912070341</v>
      </c>
      <c r="AP66" s="58">
        <f>AJ66/AJ$2*AJ$5*AP$5</f>
        <v>484.53187557745611</v>
      </c>
      <c r="AQ66" s="59">
        <f>SUM(AN66+AK66,AO66+AL66,AP66+AM66)-MIN(AN66+AK66,AO66+AL66,AP66+AM66)</f>
        <v>793.30797469815934</v>
      </c>
      <c r="AR66" s="308">
        <v>2773</v>
      </c>
      <c r="AS66" s="178">
        <v>5721</v>
      </c>
      <c r="AT66" s="96"/>
      <c r="AU66" s="175"/>
      <c r="AV66" s="179"/>
      <c r="AW66" s="54"/>
      <c r="AX66" s="58">
        <f>AR66/AR$2*AR$5*AX$5</f>
        <v>290.304209965361</v>
      </c>
      <c r="AY66" s="58">
        <f>AS66/AS$2*AS$5*AY$5</f>
        <v>396.43517092700955</v>
      </c>
      <c r="AZ66" s="58">
        <f>AT66/AT$2*AT$5*AZ$5</f>
        <v>0</v>
      </c>
      <c r="BA66" s="59">
        <f>SUM(AX66+AU66,AY66+AV66,AZ66+AW66)-MIN(AX66+AU66,AY66+AV66,AZ66+AW66)</f>
        <v>686.73938089237049</v>
      </c>
      <c r="BB66" s="308">
        <v>5721</v>
      </c>
      <c r="BC66" s="97"/>
      <c r="BD66" s="205"/>
      <c r="BE66" s="175"/>
      <c r="BF66" s="179"/>
      <c r="BG66" s="54"/>
      <c r="BH66" s="58">
        <f>BB66/BB$2*BB$5*BH$5</f>
        <v>390.08904219476977</v>
      </c>
      <c r="BI66" s="58">
        <f>BC66/BC$2*BC$5*BI$5</f>
        <v>0</v>
      </c>
      <c r="BJ66" s="58">
        <f>BD66/BD$2*BD$5*BJ$5</f>
        <v>0</v>
      </c>
      <c r="BK66" s="59">
        <f>SUM(BH66+BE66,BI66+BF66,BJ66+BG66)-MIN(BH66+BE66,BI66+BF66,BJ66+BG66)</f>
        <v>390.08904219476977</v>
      </c>
      <c r="BL66" s="97"/>
      <c r="BM66" s="125"/>
      <c r="BN66" s="188"/>
      <c r="BO66" s="75"/>
      <c r="BQ66" s="75"/>
      <c r="BR66" s="58">
        <f>BL66/BL$2*BL$5*BR$5</f>
        <v>0</v>
      </c>
      <c r="BS66" s="58">
        <f>BM66/BM$2*BM$5*BS$5</f>
        <v>0</v>
      </c>
      <c r="BT66" s="58">
        <f>BN66/BN$2*BN$5*BT$5</f>
        <v>0</v>
      </c>
      <c r="BU66" s="59">
        <f>SUM(BR66+BO66,BS66+BP66,BT66+BQ66)-MIN(BR66+BO66,BS66+BP66,BT66+BQ66)</f>
        <v>0</v>
      </c>
      <c r="BV66" s="90"/>
      <c r="BW66" s="188"/>
      <c r="BY66" s="75"/>
      <c r="CA66" s="75"/>
      <c r="CB66" s="58">
        <f>BV66/BV$2*BV$5*CB$5</f>
        <v>0</v>
      </c>
      <c r="CC66" s="58">
        <f>BW66/BW$2*BW$5*CC$5</f>
        <v>0</v>
      </c>
      <c r="CD66" s="58">
        <f>BX66/BX$2*BX$5*CD$5</f>
        <v>0</v>
      </c>
      <c r="CE66" s="59">
        <f>SUM(CB66+BY66,CC66+BZ66,CD66+CA66)-MIN(CB66+BY66,CC66+BZ66,CD66+CA66)</f>
        <v>0</v>
      </c>
      <c r="CF66" s="90"/>
      <c r="CG66" s="188"/>
      <c r="CI66" s="75"/>
      <c r="CK66" s="75"/>
      <c r="CL66" s="58">
        <f>CF66/CF$2*CF$5*CL$5</f>
        <v>0</v>
      </c>
      <c r="CM66" s="58">
        <f>CG66/CG$2*CG$5*CM$5</f>
        <v>0</v>
      </c>
      <c r="CN66" s="58">
        <f>CH66/CH$2*CH$5*CN$5</f>
        <v>0</v>
      </c>
      <c r="CO66" s="59">
        <f>SUM(CL66+CI66,CM66+CJ66,CN66+CK66)-MIN(CL66+CI66,CM66+CJ66,CN66+CK66)</f>
        <v>0</v>
      </c>
      <c r="CP66" s="188"/>
      <c r="CS66" s="75"/>
      <c r="CU66" s="75"/>
      <c r="CV66" s="58">
        <f>CP66/CP$2*CP$5*CV$5</f>
        <v>0</v>
      </c>
      <c r="CW66" s="58">
        <f>CQ66/CQ$2*CQ$5*CW$5</f>
        <v>0</v>
      </c>
      <c r="CX66" s="58">
        <f>CR66/$CR$2*CR$5*CX$5</f>
        <v>0</v>
      </c>
      <c r="CY66" s="59">
        <f>SUM(CV66+CS66,CW66+CT66,CX66+CU66)-MIN(CV66+CS66,CW66+CT66,CX66+CU66)</f>
        <v>0</v>
      </c>
      <c r="DA66" s="207" t="s">
        <v>115</v>
      </c>
      <c r="DB66" s="207" t="s">
        <v>157</v>
      </c>
      <c r="DC66" s="216">
        <v>2018</v>
      </c>
      <c r="DD66" s="120">
        <v>527.89497998152103</v>
      </c>
      <c r="DE66" s="217">
        <v>958.78</v>
      </c>
      <c r="DF66" s="120">
        <f t="shared" si="1"/>
        <v>52.145466122574639</v>
      </c>
    </row>
    <row r="67" spans="1:112" customFormat="1" ht="12.9" customHeight="1" x14ac:dyDescent="0.25">
      <c r="A67" s="51">
        <v>60</v>
      </c>
      <c r="B67" s="304" t="s">
        <v>107</v>
      </c>
      <c r="C67" s="307" t="s">
        <v>31</v>
      </c>
      <c r="D67" s="185">
        <v>5773</v>
      </c>
      <c r="E67" s="185">
        <v>5749</v>
      </c>
      <c r="F67" s="185">
        <v>9729</v>
      </c>
      <c r="G67" s="175"/>
      <c r="H67" s="175"/>
      <c r="I67" s="175"/>
      <c r="J67" s="58">
        <f>D67/D$2*D$5*J$5</f>
        <v>339.07200110558318</v>
      </c>
      <c r="K67" s="58">
        <f>E67/E$2*E$5*K$5</f>
        <v>350.21659672397453</v>
      </c>
      <c r="L67" s="58">
        <f>F67/F$2*F$5*L$5</f>
        <v>489.07321085823969</v>
      </c>
      <c r="M67" s="59">
        <f>SUM(J67+G67,K67+H67,L67+I67)-MIN(J67+G67,K67+H67,L67+I67)</f>
        <v>839.28980758221405</v>
      </c>
      <c r="N67" s="192">
        <v>5749</v>
      </c>
      <c r="O67" s="185">
        <v>9729</v>
      </c>
      <c r="P67" s="185"/>
      <c r="Q67" s="175"/>
      <c r="R67" s="175"/>
      <c r="S67" s="175"/>
      <c r="T67" s="58">
        <f>N67/N$2*N$5*T$5</f>
        <v>330.7601191281982</v>
      </c>
      <c r="U67" s="58">
        <f>O67/O$2*O$5*U$5</f>
        <v>400.15080888401428</v>
      </c>
      <c r="V67" s="58">
        <f>P67/P$2*P$5*V$5</f>
        <v>0</v>
      </c>
      <c r="W67" s="59">
        <f>SUM(T67+Q67,U67+R67,V67+S67)-MIN(T67+Q67,U67+R67,V67+S67)</f>
        <v>730.91092801221248</v>
      </c>
      <c r="X67" s="185">
        <v>9729</v>
      </c>
      <c r="Y67" s="185"/>
      <c r="Z67" s="177">
        <v>485</v>
      </c>
      <c r="AA67" s="175"/>
      <c r="AB67" s="175"/>
      <c r="AC67" s="8"/>
      <c r="AD67" s="58">
        <f>X67/X$2*X$5*AD$5</f>
        <v>377.92020839045796</v>
      </c>
      <c r="AE67" s="58">
        <f>Y67/Y$2*Y$5*AE$5</f>
        <v>0</v>
      </c>
      <c r="AF67" s="58">
        <f>Z67/Z$2*Z$5*AF$5</f>
        <v>62.779909405808695</v>
      </c>
      <c r="AG67" s="59">
        <f>SUM(AD67+AA67,AE67+AB67,AF67+AC67)-MIN(AD67+AA67,AE67+AB67,AF67+AC67)</f>
        <v>440.70011779626668</v>
      </c>
      <c r="AH67" s="185"/>
      <c r="AI67" s="177">
        <v>485</v>
      </c>
      <c r="AJ67" s="178">
        <v>4984</v>
      </c>
      <c r="AK67" s="175"/>
      <c r="AL67" s="175"/>
      <c r="AM67" s="9"/>
      <c r="AN67" s="58">
        <f>AH67/AH$2*AH$5*AN$5</f>
        <v>0</v>
      </c>
      <c r="AO67" s="58">
        <f>AI67/AI$2*AI$5*AO$5</f>
        <v>54.005195843325346</v>
      </c>
      <c r="AP67" s="58">
        <f>AJ67/AJ$2*AJ$5*AP$5</f>
        <v>422.11271943332304</v>
      </c>
      <c r="AQ67" s="59">
        <f>SUM(AN67+AK67,AO67+AL67,AP67+AM67)-MIN(AN67+AK67,AO67+AL67,AP67+AM67)</f>
        <v>476.11791527664838</v>
      </c>
      <c r="AR67" s="177">
        <v>485</v>
      </c>
      <c r="AS67" s="178">
        <v>4984</v>
      </c>
      <c r="AT67" s="96"/>
      <c r="AU67" s="175"/>
      <c r="AV67" s="179"/>
      <c r="AW67" s="54"/>
      <c r="AX67" s="58">
        <f>AR67/AR$2*AR$5*AX$5</f>
        <v>50.774447108979487</v>
      </c>
      <c r="AY67" s="58">
        <f>AS67/AS$2*AS$5*AY$5</f>
        <v>345.36495226362797</v>
      </c>
      <c r="AZ67" s="58">
        <f>AT67/AT$2*AT$5*AZ$5</f>
        <v>0</v>
      </c>
      <c r="BA67" s="59">
        <f>SUM(AX67+AU67,AY67+AV67,AZ67+AW67)-MIN(AX67+AU67,AY67+AV67,AZ67+AW67)</f>
        <v>396.13939937260744</v>
      </c>
      <c r="BB67" s="308">
        <v>4984</v>
      </c>
      <c r="BC67" s="97"/>
      <c r="BD67" s="205"/>
      <c r="BE67" s="175"/>
      <c r="BF67" s="179"/>
      <c r="BG67" s="54"/>
      <c r="BH67" s="58">
        <f>BB67/BB$2*BB$5*BH$5</f>
        <v>339.83635488528796</v>
      </c>
      <c r="BI67" s="58">
        <f>BC67/BC$2*BC$5*BI$5</f>
        <v>0</v>
      </c>
      <c r="BJ67" s="58">
        <f>BD67/BD$2*BD$5*BJ$5</f>
        <v>0</v>
      </c>
      <c r="BK67" s="59">
        <f>SUM(BH67+BE67,BI67+BF67,BJ67+BG67)-MIN(BH67+BE67,BI67+BF67,BJ67+BG67)</f>
        <v>339.83635488528796</v>
      </c>
      <c r="BL67" s="97"/>
      <c r="BM67" s="125"/>
      <c r="BN67" s="188"/>
      <c r="BO67" s="75"/>
      <c r="BQ67" s="75"/>
      <c r="BR67" s="58">
        <f>BL67/BL$2*BL$5*BR$5</f>
        <v>0</v>
      </c>
      <c r="BS67" s="58">
        <f>BM67/BM$2*BM$5*BS$5</f>
        <v>0</v>
      </c>
      <c r="BT67" s="58">
        <f>BN67/BN$2*BN$5*BT$5</f>
        <v>0</v>
      </c>
      <c r="BU67" s="59">
        <f>SUM(BR67+BO67,BS67+BP67,BT67+BQ67)-MIN(BR67+BO67,BS67+BP67,BT67+BQ67)</f>
        <v>0</v>
      </c>
      <c r="BV67" s="125"/>
      <c r="BW67" s="188"/>
      <c r="BY67" s="75"/>
      <c r="CA67" s="75"/>
      <c r="CB67" s="58">
        <f>BV67/BV$2*BV$5*CB$5</f>
        <v>0</v>
      </c>
      <c r="CC67" s="58">
        <f>BW67/BW$2*BW$5*CC$5</f>
        <v>0</v>
      </c>
      <c r="CD67" s="58">
        <f>BX67/BX$2*BX$5*CD$5</f>
        <v>0</v>
      </c>
      <c r="CE67" s="59">
        <f>SUM(CB67+BY67,CC67+BZ67,CD67+CA67)-MIN(CB67+BY67,CC67+BZ67,CD67+CA67)</f>
        <v>0</v>
      </c>
      <c r="CF67" s="125"/>
      <c r="CG67" s="188"/>
      <c r="CI67" s="75"/>
      <c r="CK67" s="75"/>
      <c r="CL67" s="58">
        <f>CF67/CF$2*CF$5*CL$5</f>
        <v>0</v>
      </c>
      <c r="CM67" s="58">
        <f>CG67/CG$2*CG$5*CM$5</f>
        <v>0</v>
      </c>
      <c r="CN67" s="58">
        <f>CH67/CH$2*CH$5*CN$5</f>
        <v>0</v>
      </c>
      <c r="CO67" s="59">
        <f>SUM(CL67+CI67,CM67+CJ67,CN67+CK67)-MIN(CL67+CI67,CM67+CJ67,CN67+CK67)</f>
        <v>0</v>
      </c>
      <c r="CP67" s="188"/>
      <c r="CS67" s="75"/>
      <c r="CU67" s="75"/>
      <c r="CV67" s="58">
        <f>CP67/CP$2*CP$5*CV$5</f>
        <v>0</v>
      </c>
      <c r="CW67" s="58">
        <f>CQ67/CQ$2*CQ$5*CW$5</f>
        <v>0</v>
      </c>
      <c r="CX67" s="58">
        <f>CR67/$CR$2*CR$5*CX$5</f>
        <v>0</v>
      </c>
      <c r="CY67" s="59">
        <f>SUM(CV67+CS67,CW67+CT67,CX67+CU67)-MIN(CV67+CS67,CW67+CT67,CX67+CU67)</f>
        <v>0</v>
      </c>
      <c r="DA67" s="200" t="s">
        <v>150</v>
      </c>
      <c r="DB67" s="200" t="s">
        <v>92</v>
      </c>
      <c r="DC67" s="104">
        <v>2018</v>
      </c>
      <c r="DD67" s="105">
        <v>527.89497998152103</v>
      </c>
      <c r="DE67" s="123">
        <v>875.04</v>
      </c>
      <c r="DF67" s="105">
        <f t="shared" si="1"/>
        <v>7.9395404989220566</v>
      </c>
    </row>
    <row r="68" spans="1:112" customFormat="1" ht="12.9" customHeight="1" x14ac:dyDescent="0.25">
      <c r="A68" s="51">
        <v>61</v>
      </c>
      <c r="B68" s="305" t="s">
        <v>187</v>
      </c>
      <c r="C68" s="303" t="s">
        <v>33</v>
      </c>
      <c r="D68" s="51"/>
      <c r="E68" s="51"/>
      <c r="F68" s="51"/>
      <c r="G68" s="58"/>
      <c r="H68" s="58"/>
      <c r="I68" s="58"/>
      <c r="J68" s="58">
        <f>D68/D$2*D$5*J$5</f>
        <v>0</v>
      </c>
      <c r="K68" s="58">
        <f>E68/E$2*E$5*K$5</f>
        <v>0</v>
      </c>
      <c r="L68" s="58">
        <f>F68/F$2*F$5*L$5</f>
        <v>0</v>
      </c>
      <c r="M68" s="59">
        <f>SUM(J68+G68,K68+H68,L68+I68)-MIN(J68+G68,K68+H68,L68+I68)</f>
        <v>0</v>
      </c>
      <c r="N68" s="129"/>
      <c r="O68" s="51"/>
      <c r="P68" s="51"/>
      <c r="Q68" s="58"/>
      <c r="R68" s="58"/>
      <c r="S68" s="58"/>
      <c r="T68" s="58">
        <f>N68/N$2*N$5*T$5</f>
        <v>0</v>
      </c>
      <c r="U68" s="58">
        <f>O68/O$2*O$5*U$5</f>
        <v>0</v>
      </c>
      <c r="V68" s="58">
        <f>P68/P$2*P$5*V$5</f>
        <v>0</v>
      </c>
      <c r="W68" s="59">
        <f>SUM(T68+Q68,U68+R68,V68+S68)-MIN(T68+Q68,U68+R68,V68+S68)</f>
        <v>0</v>
      </c>
      <c r="X68" s="51"/>
      <c r="Y68" s="51"/>
      <c r="Z68" s="201"/>
      <c r="AA68" s="58"/>
      <c r="AB68" s="58"/>
      <c r="AC68" s="8"/>
      <c r="AD68" s="58">
        <f>X68/X$2*X$5*AD$5</f>
        <v>0</v>
      </c>
      <c r="AE68" s="58">
        <f>Y68/Y$2*Y$5*AE$5</f>
        <v>0</v>
      </c>
      <c r="AF68" s="58">
        <f>Z68/Z$2*Z$5*AF$5</f>
        <v>0</v>
      </c>
      <c r="AG68" s="59">
        <f>SUM(AD68+AA68,AE68+AB68,AF68+AC68)-MIN(AD68+AA68,AE68+AB68,AF68+AC68)</f>
        <v>0</v>
      </c>
      <c r="AH68" s="51"/>
      <c r="AI68" s="201"/>
      <c r="AJ68" s="202">
        <v>3549</v>
      </c>
      <c r="AK68" s="58"/>
      <c r="AL68" s="58"/>
      <c r="AM68" s="9"/>
      <c r="AN68" s="58">
        <f>AH68/AH$2*AH$5*AN$5</f>
        <v>0</v>
      </c>
      <c r="AO68" s="58">
        <f>AI68/AI$2*AI$5*AO$5</f>
        <v>0</v>
      </c>
      <c r="AP68" s="58">
        <f>AJ68/AJ$2*AJ$5*AP$5</f>
        <v>300.57745611333542</v>
      </c>
      <c r="AQ68" s="59">
        <f>SUM(AN68+AK68,AO68+AL68,AP68+AM68)-MIN(AN68+AK68,AO68+AL68,AP68+AM68)</f>
        <v>300.57745611333542</v>
      </c>
      <c r="AR68" s="201"/>
      <c r="AS68" s="202">
        <v>3549</v>
      </c>
      <c r="AT68" s="96"/>
      <c r="AU68" s="58"/>
      <c r="AV68" s="73"/>
      <c r="AW68" s="54"/>
      <c r="AX68" s="58">
        <f>AR68/AR$2*AR$5*AX$5</f>
        <v>0</v>
      </c>
      <c r="AY68" s="58">
        <f>AS68/AS$2*AS$5*AY$5</f>
        <v>245.92700954727442</v>
      </c>
      <c r="AZ68" s="58">
        <f>AT68/AT$2*AT$5*AZ$5</f>
        <v>0</v>
      </c>
      <c r="BA68" s="59">
        <f>SUM(AX68+AU68,AY68+AV68,AZ68+AW68)-MIN(AX68+AU68,AY68+AV68,AZ68+AW68)</f>
        <v>245.92700954727442</v>
      </c>
      <c r="BB68" s="309">
        <v>3549</v>
      </c>
      <c r="BC68" s="97"/>
      <c r="BD68" s="205"/>
      <c r="BE68" s="58"/>
      <c r="BF68" s="73"/>
      <c r="BG68" s="54"/>
      <c r="BH68" s="58">
        <f>BB68/BB$2*BB$5*BH$5</f>
        <v>241.99021338039469</v>
      </c>
      <c r="BI68" s="58">
        <f>BC68/BC$2*BC$5*BI$5</f>
        <v>0</v>
      </c>
      <c r="BJ68" s="58">
        <f>BD68/BD$2*BD$5*BJ$5</f>
        <v>0</v>
      </c>
      <c r="BK68" s="59">
        <f>SUM(BH68+BE68,BI68+BF68,BJ68+BG68)-MIN(BH68+BE68,BI68+BF68,BJ68+BG68)</f>
        <v>241.99021338039469</v>
      </c>
      <c r="BL68" s="97"/>
      <c r="BM68" s="125"/>
      <c r="BN68" s="188"/>
      <c r="BO68" s="75"/>
      <c r="BQ68" s="75"/>
      <c r="BR68" s="58">
        <f>BL68/BL$2*BL$5*BR$5</f>
        <v>0</v>
      </c>
      <c r="BS68" s="58">
        <f>BM68/BM$2*BM$5*BS$5</f>
        <v>0</v>
      </c>
      <c r="BT68" s="58">
        <f>BN68/BN$2*BN$5*BT$5</f>
        <v>0</v>
      </c>
      <c r="BU68" s="59">
        <f>SUM(BR68+BO68,BS68+BP68,BT68+BQ68)-MIN(BR68+BO68,BS68+BP68,BT68+BQ68)</f>
        <v>0</v>
      </c>
      <c r="BV68" s="125"/>
      <c r="BW68" s="188"/>
      <c r="BY68" s="75"/>
      <c r="CA68" s="75"/>
      <c r="CB68" s="58">
        <f>BV68/BV$2*BV$5*CB$5</f>
        <v>0</v>
      </c>
      <c r="CC68" s="58">
        <f>BW68/BW$2*BW$5*CC$5</f>
        <v>0</v>
      </c>
      <c r="CD68" s="58">
        <f>BX68/BX$2*BX$5*CD$5</f>
        <v>0</v>
      </c>
      <c r="CE68" s="59">
        <f>SUM(CB68+BY68,CC68+BZ68,CD68+CA68)-MIN(CB68+BY68,CC68+BZ68,CD68+CA68)</f>
        <v>0</v>
      </c>
      <c r="CF68" s="125"/>
      <c r="CG68" s="188"/>
      <c r="CI68" s="75"/>
      <c r="CK68" s="75"/>
      <c r="CL68" s="58">
        <f>CF68/CF$2*CF$5*CL$5</f>
        <v>0</v>
      </c>
      <c r="CM68" s="58">
        <f>CG68/CG$2*CG$5*CM$5</f>
        <v>0</v>
      </c>
      <c r="CN68" s="58">
        <f>CH68/CH$2*CH$5*CN$5</f>
        <v>0</v>
      </c>
      <c r="CO68" s="59">
        <f>SUM(CL68+CI68,CM68+CJ68,CN68+CK68)-MIN(CL68+CI68,CM68+CJ68,CN68+CK68)</f>
        <v>0</v>
      </c>
      <c r="CP68" s="188"/>
      <c r="CS68" s="75"/>
      <c r="CU68" s="75"/>
      <c r="CV68" s="58">
        <f>CP68/CP$2*CP$5*CV$5</f>
        <v>0</v>
      </c>
      <c r="CW68" s="58">
        <f>CQ68/CQ$2*CQ$5*CW$5</f>
        <v>0</v>
      </c>
      <c r="CX68" s="58">
        <f>CR68/$CR$2*CR$5*CX$5</f>
        <v>0</v>
      </c>
      <c r="CY68" s="59">
        <f>SUM(CV68+CS68,CW68+CT68,CX68+CU68)-MIN(CV68+CS68,CW68+CT68,CX68+CU68)</f>
        <v>0</v>
      </c>
      <c r="DA68" s="200" t="s">
        <v>58</v>
      </c>
      <c r="DB68" s="200" t="s">
        <v>189</v>
      </c>
      <c r="DC68" s="104">
        <v>2019</v>
      </c>
      <c r="DD68" s="105">
        <v>472.58380872483201</v>
      </c>
      <c r="DE68" s="123">
        <v>888</v>
      </c>
      <c r="DF68" s="105">
        <f t="shared" si="1"/>
        <v>13.232346644295296</v>
      </c>
    </row>
    <row r="69" spans="1:112" customFormat="1" ht="12.9" customHeight="1" x14ac:dyDescent="0.25">
      <c r="A69" s="51">
        <v>62</v>
      </c>
      <c r="B69" s="305" t="s">
        <v>188</v>
      </c>
      <c r="C69" s="20" t="s">
        <v>31</v>
      </c>
      <c r="D69" s="51"/>
      <c r="E69" s="51"/>
      <c r="F69" s="51"/>
      <c r="G69" s="58"/>
      <c r="H69" s="58"/>
      <c r="I69" s="58"/>
      <c r="J69" s="58">
        <f>D69/D$2*D$5*J$5</f>
        <v>0</v>
      </c>
      <c r="K69" s="58">
        <f>E69/E$2*E$5*K$5</f>
        <v>0</v>
      </c>
      <c r="L69" s="58">
        <f>F69/F$2*F$5*L$5</f>
        <v>0</v>
      </c>
      <c r="M69" s="59">
        <f>SUM(J69+G69,K69+H69,L69+I69)-MIN(J69+G69,K69+H69,L69+I69)</f>
        <v>0</v>
      </c>
      <c r="N69" s="129"/>
      <c r="O69" s="51"/>
      <c r="P69" s="51"/>
      <c r="Q69" s="58"/>
      <c r="R69" s="58"/>
      <c r="S69" s="58"/>
      <c r="T69" s="58">
        <f>N69/N$2*N$5*T$5</f>
        <v>0</v>
      </c>
      <c r="U69" s="58">
        <f>O69/O$2*O$5*U$5</f>
        <v>0</v>
      </c>
      <c r="V69" s="58">
        <f>P69/P$2*P$5*V$5</f>
        <v>0</v>
      </c>
      <c r="W69" s="59">
        <f>SUM(T69+Q69,U69+R69,V69+S69)-MIN(T69+Q69,U69+R69,V69+S69)</f>
        <v>0</v>
      </c>
      <c r="X69" s="51"/>
      <c r="Y69" s="51"/>
      <c r="Z69" s="309"/>
      <c r="AA69" s="58"/>
      <c r="AB69" s="58"/>
      <c r="AC69" s="8"/>
      <c r="AD69" s="58">
        <f>X69/X$2*X$5*AD$5</f>
        <v>0</v>
      </c>
      <c r="AE69" s="58">
        <f>Y69/Y$2*Y$5*AE$5</f>
        <v>0</v>
      </c>
      <c r="AF69" s="58">
        <f>Z69/Z$2*Z$5*AF$5</f>
        <v>0</v>
      </c>
      <c r="AG69" s="59">
        <f>SUM(AD69+AA69,AE69+AB69,AF69+AC69)-MIN(AD69+AA69,AE69+AB69,AF69+AC69)</f>
        <v>0</v>
      </c>
      <c r="AH69" s="51"/>
      <c r="AI69" s="309"/>
      <c r="AJ69" s="202">
        <v>929</v>
      </c>
      <c r="AK69" s="58"/>
      <c r="AL69" s="58"/>
      <c r="AM69" s="9"/>
      <c r="AN69" s="58">
        <f>AH69/AH$2*AH$5*AN$5</f>
        <v>0</v>
      </c>
      <c r="AO69" s="58">
        <f>AI69/AI$2*AI$5*AO$5</f>
        <v>0</v>
      </c>
      <c r="AP69" s="58">
        <f>AJ69/AJ$2*AJ$5*AP$5</f>
        <v>78.680320295657538</v>
      </c>
      <c r="AQ69" s="59">
        <f>SUM(AN69+AK69,AO69+AL69,AP69+AM69)-MIN(AN69+AK69,AO69+AL69,AP69+AM69)</f>
        <v>78.680320295657538</v>
      </c>
      <c r="AR69" s="309"/>
      <c r="AS69" s="202">
        <v>929</v>
      </c>
      <c r="AT69" s="96"/>
      <c r="AU69" s="58"/>
      <c r="AV69" s="73"/>
      <c r="AW69" s="54"/>
      <c r="AX69" s="58">
        <f>AR69/AR$2*AR$5*AX$5</f>
        <v>0</v>
      </c>
      <c r="AY69" s="58">
        <f>AS69/AS$2*AS$5*AY$5</f>
        <v>64.374807514628898</v>
      </c>
      <c r="AZ69" s="58">
        <f>AT69/AT$2*AT$5*AZ$5</f>
        <v>0</v>
      </c>
      <c r="BA69" s="59">
        <f>SUM(AX69+AU69,AY69+AV69,AZ69+AW69)-MIN(AX69+AU69,AY69+AV69,AZ69+AW69)</f>
        <v>64.374807514628898</v>
      </c>
      <c r="BB69" s="309">
        <v>929</v>
      </c>
      <c r="BC69" s="97"/>
      <c r="BD69" s="205"/>
      <c r="BE69" s="58"/>
      <c r="BF69" s="73"/>
      <c r="BG69" s="54"/>
      <c r="BH69" s="58">
        <f>BB69/BB$2*BB$5*BH$5</f>
        <v>63.344296486443127</v>
      </c>
      <c r="BI69" s="58">
        <f>BC69/BC$2*BC$5*BI$5</f>
        <v>0</v>
      </c>
      <c r="BJ69" s="58">
        <f>BD69/BD$2*BD$5*BJ$5</f>
        <v>0</v>
      </c>
      <c r="BK69" s="59">
        <f>SUM(BH69+BE69,BI69+BF69,BJ69+BG69)-MIN(BH69+BE69,BI69+BF69,BJ69+BG69)</f>
        <v>63.344296486443127</v>
      </c>
      <c r="BL69" s="97"/>
      <c r="BM69" s="125"/>
      <c r="BN69" s="188"/>
      <c r="BO69" s="75"/>
      <c r="BQ69" s="75"/>
      <c r="BR69" s="58">
        <f>BL69/BL$2*BL$5*BR$5</f>
        <v>0</v>
      </c>
      <c r="BS69" s="58">
        <f>BM69/BM$2*BM$5*BS$5</f>
        <v>0</v>
      </c>
      <c r="BT69" s="58">
        <f>BN69/BN$2*BN$5*BT$5</f>
        <v>0</v>
      </c>
      <c r="BU69" s="59">
        <f>SUM(BR69+BO69,BS69+BP69,BT69+BQ69)-MIN(BR69+BO69,BS69+BP69,BT69+BQ69)</f>
        <v>0</v>
      </c>
      <c r="BV69" s="125"/>
      <c r="BW69" s="188"/>
      <c r="BY69" s="75"/>
      <c r="CA69" s="75"/>
      <c r="CB69" s="58">
        <f>BV69/BV$2*BV$5*CB$5</f>
        <v>0</v>
      </c>
      <c r="CC69" s="58">
        <f>BW69/BW$2*BW$5*CC$5</f>
        <v>0</v>
      </c>
      <c r="CD69" s="58">
        <f>BX69/BX$2*BX$5*CD$5</f>
        <v>0</v>
      </c>
      <c r="CE69" s="59">
        <f>SUM(CB69+BY69,CC69+BZ69,CD69+CA69)-MIN(CB69+BY69,CC69+BZ69,CD69+CA69)</f>
        <v>0</v>
      </c>
      <c r="CF69" s="125"/>
      <c r="CG69" s="188"/>
      <c r="CI69" s="75"/>
      <c r="CK69" s="75"/>
      <c r="CL69" s="58">
        <f>CF69/CF$2*CF$5*CL$5</f>
        <v>0</v>
      </c>
      <c r="CM69" s="58">
        <f>CG69/CG$2*CG$5*CM$5</f>
        <v>0</v>
      </c>
      <c r="CN69" s="58">
        <f>CH69/CH$2*CH$5*CN$5</f>
        <v>0</v>
      </c>
      <c r="CO69" s="59">
        <f>SUM(CL69+CI69,CM69+CJ69,CN69+CK69)-MIN(CL69+CI69,CM69+CJ69,CN69+CK69)</f>
        <v>0</v>
      </c>
      <c r="CP69" s="188"/>
      <c r="CS69" s="75"/>
      <c r="CU69" s="75"/>
      <c r="CV69" s="58">
        <f>CP69/CP$2*CP$5*CV$5</f>
        <v>0</v>
      </c>
      <c r="CW69" s="58">
        <f>CQ69/CQ$2*CQ$5*CW$5</f>
        <v>0</v>
      </c>
      <c r="CX69" s="58">
        <f>CR69/$CR$2*CR$5*CX$5</f>
        <v>0</v>
      </c>
      <c r="CY69" s="59">
        <f>SUM(CV69+CS69,CW69+CT69,CX69+CU69)-MIN(CV69+CS69,CW69+CT69,CX69+CU69)</f>
        <v>0</v>
      </c>
      <c r="DA69" s="200" t="s">
        <v>51</v>
      </c>
      <c r="DB69" s="200" t="s">
        <v>157</v>
      </c>
      <c r="DC69" s="104">
        <v>2018</v>
      </c>
      <c r="DD69" s="216">
        <f>$BH$5</f>
        <v>425</v>
      </c>
      <c r="DE69" s="123">
        <v>953.93</v>
      </c>
      <c r="DF69" s="105">
        <f>(DE69-900)/1000*DD69</f>
        <v>22.920249999999978</v>
      </c>
    </row>
    <row r="70" spans="1:112" customFormat="1" ht="12.9" customHeight="1" x14ac:dyDescent="0.25">
      <c r="A70" s="51">
        <v>63</v>
      </c>
      <c r="B70" s="304" t="s">
        <v>78</v>
      </c>
      <c r="C70" s="184" t="s">
        <v>31</v>
      </c>
      <c r="D70" s="51"/>
      <c r="E70" s="51"/>
      <c r="F70" s="51"/>
      <c r="G70" s="58"/>
      <c r="H70" s="58"/>
      <c r="I70" s="58"/>
      <c r="J70" s="58">
        <f>D70/D$2*D$5*J$5</f>
        <v>0</v>
      </c>
      <c r="K70" s="58">
        <f>E70/E$2*E$5*K$5</f>
        <v>0</v>
      </c>
      <c r="L70" s="58">
        <f>F70/F$2*F$5*L$5</f>
        <v>0</v>
      </c>
      <c r="M70" s="59">
        <f>SUM(J70+G70,K70+H70,L70+I70)-MIN(J70+G70,K70+H70,L70+I70)</f>
        <v>0</v>
      </c>
      <c r="N70" s="129"/>
      <c r="O70" s="51"/>
      <c r="P70" s="51"/>
      <c r="Q70" s="58"/>
      <c r="R70" s="58"/>
      <c r="S70" s="58"/>
      <c r="T70" s="58">
        <f>N70/N$2*N$5*T$5</f>
        <v>0</v>
      </c>
      <c r="U70" s="58">
        <f>O70/O$2*O$5*U$5</f>
        <v>0</v>
      </c>
      <c r="V70" s="58">
        <f>P70/P$2*P$5*V$5</f>
        <v>0</v>
      </c>
      <c r="W70" s="59">
        <f>SUM(T70+Q70,U70+R70,V70+S70)-MIN(T70+Q70,U70+R70,V70+S70)</f>
        <v>0</v>
      </c>
      <c r="X70" s="51"/>
      <c r="Y70" s="51"/>
      <c r="Z70" s="309"/>
      <c r="AA70" s="58"/>
      <c r="AB70" s="58"/>
      <c r="AC70" s="8"/>
      <c r="AD70" s="58">
        <f>X70/X$2*X$5*AD$5</f>
        <v>0</v>
      </c>
      <c r="AE70" s="58">
        <f>Y70/Y$2*Y$5*AE$5</f>
        <v>0</v>
      </c>
      <c r="AF70" s="58">
        <f>Z70/Z$2*Z$5*AF$5</f>
        <v>0</v>
      </c>
      <c r="AG70" s="59">
        <f>SUM(AD70+AA70,AE70+AB70,AF70+AC70)-MIN(AD70+AA70,AE70+AB70,AF70+AC70)</f>
        <v>0</v>
      </c>
      <c r="AH70" s="51"/>
      <c r="AI70" s="309"/>
      <c r="AJ70" s="202"/>
      <c r="AK70" s="58"/>
      <c r="AL70" s="58"/>
      <c r="AM70" s="9"/>
      <c r="AN70" s="58">
        <f>AH70/AH$2*AH$5*AN$5</f>
        <v>0</v>
      </c>
      <c r="AO70" s="58">
        <f>AI70/AI$2*AI$5*AO$5</f>
        <v>0</v>
      </c>
      <c r="AP70" s="58">
        <f>AJ70/AJ$2*AJ$5*AP$5</f>
        <v>0</v>
      </c>
      <c r="AQ70" s="59">
        <f>SUM(AN70+AK70,AO70+AL70,AP70+AM70)-MIN(AN70+AK70,AO70+AL70,AP70+AM70)</f>
        <v>0</v>
      </c>
      <c r="AR70" s="309"/>
      <c r="AS70" s="202"/>
      <c r="AT70" s="306"/>
      <c r="AU70" s="58"/>
      <c r="AV70" s="73"/>
      <c r="AW70" s="54"/>
      <c r="AX70" s="58">
        <f>AR70/AR$2*AR$5*AX$5</f>
        <v>0</v>
      </c>
      <c r="AY70" s="58">
        <f>AS70/AS$2*AS$5*AY$5</f>
        <v>0</v>
      </c>
      <c r="AZ70" s="58">
        <f>AT70/AT$2*AT$5*AZ$5</f>
        <v>0</v>
      </c>
      <c r="BA70" s="59">
        <f>SUM(AX70+AU70,AY70+AV70,AZ70+AW70)-MIN(AX70+AU70,AY70+AV70,AZ70+AW70)</f>
        <v>0</v>
      </c>
      <c r="BB70" s="309"/>
      <c r="BC70" s="202"/>
      <c r="BD70" s="205"/>
      <c r="BE70" s="58"/>
      <c r="BF70" s="73"/>
      <c r="BG70" s="54"/>
      <c r="BH70" s="58">
        <f>BB70/BB$2*BB$5*BH$5</f>
        <v>0</v>
      </c>
      <c r="BI70" s="58">
        <f>BC70/BC$2*BC$5*BI$5</f>
        <v>0</v>
      </c>
      <c r="BJ70" s="58">
        <f>BD70/BD$2*BD$5*BJ$5</f>
        <v>0</v>
      </c>
      <c r="BK70" s="59">
        <f>SUM(BH70+BE70,BI70+BF70,BJ70+BG70)-MIN(BH70+BE70,BI70+BF70,BJ70+BG70)</f>
        <v>0</v>
      </c>
      <c r="BL70" s="202"/>
      <c r="BM70" s="125"/>
      <c r="BN70" s="188"/>
      <c r="BO70" s="75"/>
      <c r="BQ70" s="75"/>
      <c r="BR70" s="58">
        <f>BL70/BL$2*BL$5*BR$5</f>
        <v>0</v>
      </c>
      <c r="BS70" s="58">
        <f>BM70/BM$2*BM$5*BS$5</f>
        <v>0</v>
      </c>
      <c r="BT70" s="58">
        <f>BN70/BN$2*BN$5*BT$5</f>
        <v>0</v>
      </c>
      <c r="BU70" s="59">
        <f>SUM(BR70+BO70,BS70+BP70,BT70+BQ70)-MIN(BR70+BO70,BS70+BP70,BT70+BQ70)</f>
        <v>0</v>
      </c>
      <c r="BV70" s="125"/>
      <c r="BW70" s="188"/>
      <c r="BY70" s="75"/>
      <c r="CA70" s="75"/>
      <c r="CB70" s="58">
        <f>BV70/BV$2*BV$5*CB$5</f>
        <v>0</v>
      </c>
      <c r="CC70" s="58">
        <f>BW70/BW$2*BW$5*CC$5</f>
        <v>0</v>
      </c>
      <c r="CD70" s="58">
        <f>BX70/BX$2*BX$5*CD$5</f>
        <v>0</v>
      </c>
      <c r="CE70" s="59">
        <f>SUM(CB70+BY70,CC70+BZ70,CD70+CA70)-MIN(CB70+BY70,CC70+BZ70,CD70+CA70)</f>
        <v>0</v>
      </c>
      <c r="CF70" s="125"/>
      <c r="CG70" s="188"/>
      <c r="CI70" s="75"/>
      <c r="CK70" s="75"/>
      <c r="CL70" s="58">
        <f>CF70/CF$2*CF$5*CL$5</f>
        <v>0</v>
      </c>
      <c r="CM70" s="58">
        <f>CG70/CG$2*CG$5*CM$5</f>
        <v>0</v>
      </c>
      <c r="CN70" s="58">
        <f>CH70/CH$2*CH$5*CN$5</f>
        <v>0</v>
      </c>
      <c r="CO70" s="59">
        <f>SUM(CL70+CI70,CM70+CJ70,CN70+CK70)-MIN(CL70+CI70,CM70+CJ70,CN70+CK70)</f>
        <v>0</v>
      </c>
      <c r="CP70" s="188"/>
      <c r="CS70" s="75"/>
      <c r="CU70" s="75"/>
      <c r="CV70" s="58">
        <f>CP70/CP$2*CP$5*CV$5</f>
        <v>0</v>
      </c>
      <c r="CW70" s="58">
        <f>CQ70/CQ$2*CQ$5*CW$5</f>
        <v>0</v>
      </c>
      <c r="CX70" s="58">
        <f>CR70/$CR$2*CR$5*CX$5</f>
        <v>0</v>
      </c>
      <c r="CY70" s="59">
        <f>SUM(CV70+CS70,CW70+CT70,CX70+CU70)-MIN(CV70+CS70,CW70+CT70,CX70+CU70)</f>
        <v>0</v>
      </c>
      <c r="DA70" s="273" t="s">
        <v>115</v>
      </c>
      <c r="DB70" s="273" t="s">
        <v>157</v>
      </c>
      <c r="DC70" s="234">
        <v>2018</v>
      </c>
      <c r="DD70" s="234">
        <f>$BH$5</f>
        <v>425</v>
      </c>
      <c r="DE70" s="274">
        <v>958.78</v>
      </c>
      <c r="DF70" s="197">
        <f>(DE70-900)/1000*DD70</f>
        <v>24.981499999999986</v>
      </c>
      <c r="DG70" s="8"/>
    </row>
    <row r="71" spans="1:112" customFormat="1" ht="12.9" customHeight="1" thickBot="1" x14ac:dyDescent="0.3">
      <c r="A71" s="51">
        <v>64</v>
      </c>
      <c r="B71" s="304" t="s">
        <v>61</v>
      </c>
      <c r="C71" s="184" t="s">
        <v>31</v>
      </c>
      <c r="D71" s="51"/>
      <c r="E71" s="51"/>
      <c r="F71" s="51"/>
      <c r="G71" s="58"/>
      <c r="H71" s="58"/>
      <c r="I71" s="58"/>
      <c r="J71" s="58">
        <f>D71/D$2*D$5*J$5</f>
        <v>0</v>
      </c>
      <c r="K71" s="58">
        <f>E71/E$2*E$5*K$5</f>
        <v>0</v>
      </c>
      <c r="L71" s="58">
        <f>F71/F$2*F$5*L$5</f>
        <v>0</v>
      </c>
      <c r="M71" s="59">
        <f>SUM(J71+G71,K71+H71,L71+I71)-MIN(J71+G71,K71+H71,L71+I71)</f>
        <v>0</v>
      </c>
      <c r="N71" s="129"/>
      <c r="O71" s="51"/>
      <c r="P71" s="51"/>
      <c r="Q71" s="58"/>
      <c r="R71" s="58"/>
      <c r="S71" s="58"/>
      <c r="T71" s="58">
        <f>N71/N$2*N$5*T$5</f>
        <v>0</v>
      </c>
      <c r="U71" s="58">
        <f>O71/O$2*O$5*U$5</f>
        <v>0</v>
      </c>
      <c r="V71" s="58">
        <f>P71/P$2*P$5*V$5</f>
        <v>0</v>
      </c>
      <c r="W71" s="59">
        <f>SUM(T71+Q71,U71+R71,V71+S71)-MIN(T71+Q71,U71+R71,V71+S71)</f>
        <v>0</v>
      </c>
      <c r="X71" s="51"/>
      <c r="Y71" s="51"/>
      <c r="Z71" s="201"/>
      <c r="AA71" s="58"/>
      <c r="AB71" s="58"/>
      <c r="AC71" s="8"/>
      <c r="AD71" s="58">
        <f>X71/X$2*X$5*AD$5</f>
        <v>0</v>
      </c>
      <c r="AE71" s="58">
        <f>Y71/Y$2*Y$5*AE$5</f>
        <v>0</v>
      </c>
      <c r="AF71" s="58">
        <f>Z71/Z$2*Z$5*AF$5</f>
        <v>0</v>
      </c>
      <c r="AG71" s="59">
        <f>SUM(AD71+AA71,AE71+AB71,AF71+AC71)-MIN(AD71+AA71,AE71+AB71,AF71+AC71)</f>
        <v>0</v>
      </c>
      <c r="AH71" s="51"/>
      <c r="AI71" s="201"/>
      <c r="AJ71" s="202"/>
      <c r="AK71" s="58"/>
      <c r="AL71" s="58"/>
      <c r="AM71" s="9"/>
      <c r="AN71" s="58">
        <f>AH71/AH$2*AH$5*AN$5</f>
        <v>0</v>
      </c>
      <c r="AO71" s="58">
        <f>AI71/AI$2*AI$5*AO$5</f>
        <v>0</v>
      </c>
      <c r="AP71" s="58">
        <f>AJ71/AJ$2*AJ$5*AP$5</f>
        <v>0</v>
      </c>
      <c r="AQ71" s="59">
        <f>SUM(AN71+AK71,AO71+AL71,AP71+AM71)-MIN(AN71+AK71,AO71+AL71,AP71+AM71)</f>
        <v>0</v>
      </c>
      <c r="AR71" s="201"/>
      <c r="AS71" s="202"/>
      <c r="AT71" s="96"/>
      <c r="AU71" s="58"/>
      <c r="AV71" s="73"/>
      <c r="AW71" s="54"/>
      <c r="AX71" s="58">
        <f>AR71/AR$2*AR$5*AX$5</f>
        <v>0</v>
      </c>
      <c r="AY71" s="58">
        <f>AS71/AS$2*AS$5*AY$5</f>
        <v>0</v>
      </c>
      <c r="AZ71" s="58">
        <f>AT71/AT$2*AT$5*AZ$5</f>
        <v>0</v>
      </c>
      <c r="BA71" s="59">
        <f>SUM(AX71+AU71,AY71+AV71,AZ71+AW71)-MIN(AX71+AU71,AY71+AV71,AZ71+AW71)</f>
        <v>0</v>
      </c>
      <c r="BB71" s="201"/>
      <c r="BC71" s="202"/>
      <c r="BD71" s="205"/>
      <c r="BE71" s="58"/>
      <c r="BF71" s="73"/>
      <c r="BG71" s="54"/>
      <c r="BH71" s="58">
        <f>BB71/BB$2*BB$5*BH$5</f>
        <v>0</v>
      </c>
      <c r="BI71" s="58">
        <f>BC71/BC$2*BC$5*BI$5</f>
        <v>0</v>
      </c>
      <c r="BJ71" s="58">
        <f>BD71/BD$2*BD$5*BJ$5</f>
        <v>0</v>
      </c>
      <c r="BK71" s="59">
        <f>SUM(BH71+BE71,BI71+BF71,BJ71+BG71)-MIN(BH71+BE71,BI71+BF71,BJ71+BG71)</f>
        <v>0</v>
      </c>
      <c r="BL71" s="202"/>
      <c r="BM71" s="125"/>
      <c r="BN71" s="188"/>
      <c r="BO71" s="75"/>
      <c r="BQ71" s="75"/>
      <c r="BR71" s="58">
        <f>BL71/BL$2*BL$5*BR$5</f>
        <v>0</v>
      </c>
      <c r="BS71" s="58">
        <f>BM71/BM$2*BM$5*BS$5</f>
        <v>0</v>
      </c>
      <c r="BT71" s="58">
        <f>BN71/BN$2*BN$5*BT$5</f>
        <v>0</v>
      </c>
      <c r="BU71" s="59">
        <f>SUM(BR71+BO71,BS71+BP71,BT71+BQ71)-MIN(BR71+BO71,BS71+BP71,BT71+BQ71)</f>
        <v>0</v>
      </c>
      <c r="BV71" s="125"/>
      <c r="BW71" s="188"/>
      <c r="BY71" s="75"/>
      <c r="CA71" s="75"/>
      <c r="CB71" s="58">
        <f>BV71/BV$2*BV$5*CB$5</f>
        <v>0</v>
      </c>
      <c r="CC71" s="58">
        <f>BW71/BW$2*BW$5*CC$5</f>
        <v>0</v>
      </c>
      <c r="CD71" s="58">
        <f>BX71/BX$2*BX$5*CD$5</f>
        <v>0</v>
      </c>
      <c r="CE71" s="59">
        <f>SUM(CB71+BY71,CC71+BZ71,CD71+CA71)-MIN(CB71+BY71,CC71+BZ71,CD71+CA71)</f>
        <v>0</v>
      </c>
      <c r="CF71" s="125"/>
      <c r="CG71" s="188"/>
      <c r="CI71" s="75"/>
      <c r="CK71" s="75"/>
      <c r="CL71" s="58">
        <f>CF71/CF$2*CF$5*CL$5</f>
        <v>0</v>
      </c>
      <c r="CM71" s="58">
        <f>CG71/CG$2*CG$5*CM$5</f>
        <v>0</v>
      </c>
      <c r="CN71" s="58">
        <f>CH71/CH$2*CH$5*CN$5</f>
        <v>0</v>
      </c>
      <c r="CO71" s="59">
        <f>SUM(CL71+CI71,CM71+CJ71,CN71+CK71)-MIN(CL71+CI71,CM71+CJ71,CN71+CK71)</f>
        <v>0</v>
      </c>
      <c r="CP71" s="188"/>
      <c r="CS71" s="75"/>
      <c r="CU71" s="75"/>
      <c r="CV71" s="58">
        <f>CP71/CP$2*CP$5*CV$5</f>
        <v>0</v>
      </c>
      <c r="CW71" s="58">
        <f>CQ71/CQ$2*CQ$5*CW$5</f>
        <v>0</v>
      </c>
      <c r="CX71" s="58">
        <f>CR71/$CR$2*CR$5*CX$5</f>
        <v>0</v>
      </c>
      <c r="CY71" s="59">
        <f>SUM(CV71+CS71,CW71+CT71,CX71+CU71)-MIN(CV71+CS71,CW71+CT71,CX71+CU71)</f>
        <v>0</v>
      </c>
      <c r="DA71" s="200" t="s">
        <v>30</v>
      </c>
      <c r="DB71" s="200" t="s">
        <v>239</v>
      </c>
      <c r="DC71" s="104">
        <v>2024</v>
      </c>
      <c r="DD71" s="135">
        <v>545</v>
      </c>
      <c r="DE71" s="123">
        <v>949.38</v>
      </c>
      <c r="DF71" s="105">
        <f>(DE71-900)/1000*DD71</f>
        <v>26.912099999999995</v>
      </c>
      <c r="DG71" s="135">
        <v>2025</v>
      </c>
    </row>
    <row r="72" spans="1:112" customFormat="1" ht="12.9" customHeight="1" x14ac:dyDescent="0.25">
      <c r="A72" s="51">
        <v>65</v>
      </c>
      <c r="B72" s="184" t="s">
        <v>63</v>
      </c>
      <c r="C72" s="184" t="s">
        <v>31</v>
      </c>
      <c r="D72" s="51"/>
      <c r="E72" s="51"/>
      <c r="F72" s="51"/>
      <c r="G72" s="58"/>
      <c r="H72" s="58"/>
      <c r="I72" s="58"/>
      <c r="J72" s="58">
        <f>D72/D$2*D$5*J$5</f>
        <v>0</v>
      </c>
      <c r="K72" s="58">
        <f>E72/E$2*E$5*K$5</f>
        <v>0</v>
      </c>
      <c r="L72" s="58">
        <f>F72/F$2*F$5*L$5</f>
        <v>0</v>
      </c>
      <c r="M72" s="59">
        <f>SUM(J72+G72,K72+H72,L72+I72)-MIN(J72+G72,K72+H72,L72+I72)</f>
        <v>0</v>
      </c>
      <c r="N72" s="129"/>
      <c r="O72" s="51"/>
      <c r="P72" s="51"/>
      <c r="Q72" s="58"/>
      <c r="R72" s="58"/>
      <c r="S72" s="58"/>
      <c r="T72" s="58">
        <f>N72/N$2*N$5*T$5</f>
        <v>0</v>
      </c>
      <c r="U72" s="58">
        <f>O72/O$2*O$5*U$5</f>
        <v>0</v>
      </c>
      <c r="V72" s="58">
        <f>P72/P$2*P$5*V$5</f>
        <v>0</v>
      </c>
      <c r="W72" s="59">
        <f>SUM(T72+Q72,U72+R72,V72+S72)-MIN(T72+Q72,U72+R72,V72+S72)</f>
        <v>0</v>
      </c>
      <c r="X72" s="51"/>
      <c r="Y72" s="51"/>
      <c r="Z72" s="309"/>
      <c r="AA72" s="58"/>
      <c r="AB72" s="58"/>
      <c r="AC72" s="8"/>
      <c r="AD72" s="58">
        <f>X72/X$2*X$5*AD$5</f>
        <v>0</v>
      </c>
      <c r="AE72" s="58">
        <f>Y72/Y$2*Y$5*AE$5</f>
        <v>0</v>
      </c>
      <c r="AF72" s="58">
        <f>Z72/Z$2*Z$5*AF$5</f>
        <v>0</v>
      </c>
      <c r="AG72" s="59">
        <f>SUM(AD72+AA72,AE72+AB72,AF72+AC72)-MIN(AD72+AA72,AE72+AB72,AF72+AC72)</f>
        <v>0</v>
      </c>
      <c r="AH72" s="51"/>
      <c r="AI72" s="309"/>
      <c r="AJ72" s="202"/>
      <c r="AK72" s="58"/>
      <c r="AL72" s="58"/>
      <c r="AM72" s="9"/>
      <c r="AN72" s="58">
        <f>AH72/AH$2*AH$5*AN$5</f>
        <v>0</v>
      </c>
      <c r="AO72" s="58">
        <f>AI72/AI$2*AI$5*AO$5</f>
        <v>0</v>
      </c>
      <c r="AP72" s="58">
        <f>AJ72/AJ$2*AJ$5*AP$5</f>
        <v>0</v>
      </c>
      <c r="AQ72" s="59">
        <f>SUM(AN72+AK72,AO72+AL72,AP72+AM72)-MIN(AN72+AK72,AO72+AL72,AP72+AM72)</f>
        <v>0</v>
      </c>
      <c r="AR72" s="309"/>
      <c r="AS72" s="202"/>
      <c r="AT72" s="218"/>
      <c r="AU72" s="58"/>
      <c r="AV72" s="73"/>
      <c r="AW72" s="54"/>
      <c r="AX72" s="58">
        <f>AR72/AR$2*AR$5*AX$5</f>
        <v>0</v>
      </c>
      <c r="AY72" s="58">
        <f>AS72/AS$2*AS$5*AY$5</f>
        <v>0</v>
      </c>
      <c r="AZ72" s="58">
        <f>AT72/AT$2*AT$5*AZ$5</f>
        <v>0</v>
      </c>
      <c r="BA72" s="59">
        <f>SUM(AX72+AU72,AY72+AV72,AZ72+AW72)-MIN(AX72+AU72,AY72+AV72,AZ72+AW72)</f>
        <v>0</v>
      </c>
      <c r="BB72" s="309"/>
      <c r="BC72" s="202"/>
      <c r="BD72" s="219"/>
      <c r="BE72" s="58"/>
      <c r="BF72" s="73"/>
      <c r="BG72" s="54"/>
      <c r="BH72" s="58">
        <f>BB72/BB$2*BB$5*BH$5</f>
        <v>0</v>
      </c>
      <c r="BI72" s="58">
        <f>BC72/BC$2*BC$5*BI$5</f>
        <v>0</v>
      </c>
      <c r="BJ72" s="58">
        <f>BD72/BD$2*BD$5*BJ$5</f>
        <v>0</v>
      </c>
      <c r="BK72" s="59">
        <f>SUM(BH72+BE72,BI72+BF72,BJ72+BG72)-MIN(BH72+BE72,BI72+BF72,BJ72+BG72)</f>
        <v>0</v>
      </c>
      <c r="BL72" s="202"/>
      <c r="BM72" s="220"/>
      <c r="BN72" s="188"/>
      <c r="BO72" s="75"/>
      <c r="BQ72" s="75"/>
      <c r="BR72" s="58">
        <f>BL72/BL$2*BL$5*BR$5</f>
        <v>0</v>
      </c>
      <c r="BS72" s="58">
        <f>BM72/BM$2*BM$5*BS$5</f>
        <v>0</v>
      </c>
      <c r="BT72" s="58">
        <f>BN72/BN$2*BN$5*BT$5</f>
        <v>0</v>
      </c>
      <c r="BU72" s="59">
        <f>SUM(BR72+BO72,BS72+BP72,BT72+BQ72)-MIN(BR72+BO72,BS72+BP72,BT72+BQ72)</f>
        <v>0</v>
      </c>
      <c r="BV72" s="220"/>
      <c r="BW72" s="188"/>
      <c r="BY72" s="75"/>
      <c r="CA72" s="75"/>
      <c r="CB72" s="58">
        <f>BV72/BV$2*BV$5*CB$5</f>
        <v>0</v>
      </c>
      <c r="CC72" s="58">
        <f>BW72/BW$2*BW$5*CC$5</f>
        <v>0</v>
      </c>
      <c r="CD72" s="58">
        <f>BX72/BX$2*BX$5*CD$5</f>
        <v>0</v>
      </c>
      <c r="CE72" s="59">
        <f>SUM(CB72+BY72,CC72+BZ72,CD72+CA72)-MIN(CB72+BY72,CC72+BZ72,CD72+CA72)</f>
        <v>0</v>
      </c>
      <c r="CF72" s="220"/>
      <c r="CG72" s="188"/>
      <c r="CI72" s="75"/>
      <c r="CK72" s="75"/>
      <c r="CL72" s="58">
        <f>CF72/CF$2*CF$5*CL$5</f>
        <v>0</v>
      </c>
      <c r="CM72" s="58">
        <f>CG72/CG$2*CG$5*CM$5</f>
        <v>0</v>
      </c>
      <c r="CN72" s="58">
        <f>CH72/CH$2*CH$5*CN$5</f>
        <v>0</v>
      </c>
      <c r="CO72" s="59">
        <f>SUM(CL72+CI72,CM72+CJ72,CN72+CK72)-MIN(CL72+CI72,CM72+CJ72,CN72+CK72)</f>
        <v>0</v>
      </c>
      <c r="CP72" s="188"/>
      <c r="CS72" s="75"/>
      <c r="CU72" s="75"/>
      <c r="CV72" s="58">
        <f>CP72/CP$2*CP$5*CV$5</f>
        <v>0</v>
      </c>
      <c r="CW72" s="58">
        <f>CQ72/CQ$2*CQ$5*CW$5</f>
        <v>0</v>
      </c>
      <c r="CX72" s="58">
        <f>CR72/$CR$2*CR$5*CX$5</f>
        <v>0</v>
      </c>
      <c r="CY72" s="59">
        <f>SUM(CV72+CS72,CW72+CT72,CX72+CU72)-MIN(CV72+CS72,CW72+CT72,CX72+CU72)</f>
        <v>0</v>
      </c>
      <c r="DH72" s="8"/>
    </row>
    <row r="73" spans="1:112" customFormat="1" ht="12.9" customHeight="1" x14ac:dyDescent="0.25">
      <c r="A73" s="51">
        <v>66</v>
      </c>
      <c r="B73" s="184" t="s">
        <v>137</v>
      </c>
      <c r="C73" s="130" t="s">
        <v>31</v>
      </c>
      <c r="D73" s="185">
        <v>4529</v>
      </c>
      <c r="E73" s="51"/>
      <c r="F73" s="185">
        <v>9132</v>
      </c>
      <c r="G73" s="175"/>
      <c r="H73" s="175"/>
      <c r="I73" s="175"/>
      <c r="J73" s="58">
        <f>D73/D$2*D$5*J$5</f>
        <v>266.00677169707018</v>
      </c>
      <c r="K73" s="58">
        <f>E73/E$2*E$5*K$5</f>
        <v>0</v>
      </c>
      <c r="L73" s="58">
        <f>F73/F$2*F$5*L$5</f>
        <v>459.06224293940227</v>
      </c>
      <c r="M73" s="59">
        <f>SUM(J73+G73,K73+H73,L73+I73)-MIN(J73+G73,K73+H73,L73+I73)</f>
        <v>725.0690146364725</v>
      </c>
      <c r="N73" s="129"/>
      <c r="O73" s="185">
        <v>9132</v>
      </c>
      <c r="P73" s="185">
        <v>7531</v>
      </c>
      <c r="Q73" s="175"/>
      <c r="R73" s="175"/>
      <c r="S73" s="175"/>
      <c r="T73" s="58">
        <f>N73/N$2*N$5*T$5</f>
        <v>0</v>
      </c>
      <c r="U73" s="58">
        <f>O73/O$2*O$5*U$5</f>
        <v>375.59638058678365</v>
      </c>
      <c r="V73" s="58">
        <f>P73/P$2*P$5*V$5</f>
        <v>450.76178038959625</v>
      </c>
      <c r="W73" s="59">
        <f>SUM(T73+Q73,U73+R73,V73+S73)-MIN(T73+Q73,U73+R73,V73+S73)</f>
        <v>826.35816097637985</v>
      </c>
      <c r="X73" s="185">
        <v>9132</v>
      </c>
      <c r="Y73" s="185">
        <v>7531</v>
      </c>
      <c r="Z73" s="201"/>
      <c r="AA73" s="175"/>
      <c r="AB73" s="175"/>
      <c r="AC73" s="8"/>
      <c r="AD73" s="58">
        <f>X73/X$2*X$5*AD$5</f>
        <v>354.729914998629</v>
      </c>
      <c r="AE73" s="58">
        <f>Y73/Y$2*Y$5*AE$5</f>
        <v>368.80509304603328</v>
      </c>
      <c r="AF73" s="58">
        <f>Z73/Z$2*Z$5*AF$5</f>
        <v>0</v>
      </c>
      <c r="AG73" s="59">
        <f>SUM(AD73+AA73,AE73+AB73,AF73+AC73)-MIN(AD73+AA73,AE73+AB73,AF73+AC73)</f>
        <v>723.53500804466228</v>
      </c>
      <c r="AH73" s="185">
        <v>7531</v>
      </c>
      <c r="AI73" s="201"/>
      <c r="AJ73" s="202"/>
      <c r="AK73" s="175"/>
      <c r="AL73" s="175"/>
      <c r="AM73" s="9"/>
      <c r="AN73" s="58">
        <f>AH73/AH$2*AH$5*AN$5</f>
        <v>348.31592121014256</v>
      </c>
      <c r="AO73" s="58">
        <f>AI73/AI$2*AI$5*AO$5</f>
        <v>0</v>
      </c>
      <c r="AP73" s="58">
        <f>AJ73/AJ$2*AJ$5*AP$5</f>
        <v>0</v>
      </c>
      <c r="AQ73" s="59">
        <f>SUM(AN73+AK73,AO73+AL73,AP73+AM73)-MIN(AN73+AK73,AO73+AL73,AP73+AM73)</f>
        <v>348.31592121014256</v>
      </c>
      <c r="AR73" s="201"/>
      <c r="AS73" s="202"/>
      <c r="AT73" s="96"/>
      <c r="AU73" s="175"/>
      <c r="AV73" s="179"/>
      <c r="AW73" s="54"/>
      <c r="AX73" s="58">
        <f>AR73/AR$2*AR$5*AX$5</f>
        <v>0</v>
      </c>
      <c r="AY73" s="58">
        <f>AS73/AS$2*AS$5*AY$5</f>
        <v>0</v>
      </c>
      <c r="AZ73" s="58">
        <f>AT73/AT$2*AT$5*AZ$5</f>
        <v>0</v>
      </c>
      <c r="BA73" s="59">
        <f>SUM(AX73+AU73,AY73+AV73,AZ73+AW73)-MIN(AX73+AU73,AY73+AV73,AZ73+AW73)</f>
        <v>0</v>
      </c>
      <c r="BB73" s="201"/>
      <c r="BC73" s="202"/>
      <c r="BD73" s="205"/>
      <c r="BE73" s="175"/>
      <c r="BF73" s="179"/>
      <c r="BG73" s="54"/>
      <c r="BH73" s="58">
        <f>BB73/BB$2*BB$5*BH$5</f>
        <v>0</v>
      </c>
      <c r="BI73" s="58">
        <f>BC73/BC$2*BC$5*BI$5</f>
        <v>0</v>
      </c>
      <c r="BJ73" s="58">
        <f>BD73/BD$2*BD$5*BJ$5</f>
        <v>0</v>
      </c>
      <c r="BK73" s="59">
        <f>SUM(BH73+BE73,BI73+BF73,BJ73+BG73)-MIN(BH73+BE73,BI73+BF73,BJ73+BG73)</f>
        <v>0</v>
      </c>
      <c r="BL73" s="202"/>
      <c r="BM73" s="125"/>
      <c r="BN73" s="188"/>
      <c r="BO73" s="75"/>
      <c r="BQ73" s="75"/>
      <c r="BR73" s="58">
        <f>BL73/BL$2*BL$5*BR$5</f>
        <v>0</v>
      </c>
      <c r="BS73" s="58">
        <f>BM73/BM$2*BM$5*BS$5</f>
        <v>0</v>
      </c>
      <c r="BT73" s="58">
        <f>BN73/BN$2*BN$5*BT$5</f>
        <v>0</v>
      </c>
      <c r="BU73" s="59">
        <f>SUM(BR73+BO73,BS73+BP73,BT73+BQ73)-MIN(BR73+BO73,BS73+BP73,BT73+BQ73)</f>
        <v>0</v>
      </c>
      <c r="BV73" s="125"/>
      <c r="BW73" s="188"/>
      <c r="BY73" s="75"/>
      <c r="CA73" s="75"/>
      <c r="CB73" s="58">
        <f>BV73/BV$2*BV$5*CB$5</f>
        <v>0</v>
      </c>
      <c r="CC73" s="58">
        <f>BW73/BW$2*BW$5*CC$5</f>
        <v>0</v>
      </c>
      <c r="CD73" s="58">
        <f>BX73/BX$2*BX$5*CD$5</f>
        <v>0</v>
      </c>
      <c r="CE73" s="59">
        <f>SUM(CB73+BY73,CC73+BZ73,CD73+CA73)-MIN(CB73+BY73,CC73+BZ73,CD73+CA73)</f>
        <v>0</v>
      </c>
      <c r="CF73" s="125"/>
      <c r="CG73" s="188"/>
      <c r="CI73" s="75"/>
      <c r="CK73" s="75"/>
      <c r="CL73" s="58">
        <f>CF73/CF$2*CF$5*CL$5</f>
        <v>0</v>
      </c>
      <c r="CM73" s="58">
        <f>CG73/CG$2*CG$5*CM$5</f>
        <v>0</v>
      </c>
      <c r="CN73" s="58">
        <f>CH73/CH$2*CH$5*CN$5</f>
        <v>0</v>
      </c>
      <c r="CO73" s="59">
        <f>SUM(CL73+CI73,CM73+CJ73,CN73+CK73)-MIN(CL73+CI73,CM73+CJ73,CN73+CK73)</f>
        <v>0</v>
      </c>
      <c r="CP73" s="188"/>
      <c r="CS73" s="75"/>
      <c r="CU73" s="75"/>
      <c r="CV73" s="58">
        <f>CP73/CP$2*CP$5*CV$5</f>
        <v>0</v>
      </c>
      <c r="CW73" s="58">
        <f>CQ73/CQ$2*CQ$5*CW$5</f>
        <v>0</v>
      </c>
      <c r="CX73" s="58">
        <f>CR73/$CR$2*CR$5*CX$5</f>
        <v>0</v>
      </c>
      <c r="CY73" s="59">
        <f>SUM(CV73+CS73,CW73+CT73,CX73+CU73)-MIN(CV73+CS73,CW73+CT73,CX73+CU73)</f>
        <v>0</v>
      </c>
      <c r="DA73" s="295" t="s">
        <v>34</v>
      </c>
      <c r="DB73" s="295"/>
      <c r="DC73" s="295"/>
      <c r="DD73" s="295"/>
      <c r="DE73" s="295"/>
      <c r="DF73" s="295"/>
      <c r="DG73" s="295"/>
      <c r="DH73" s="295"/>
    </row>
    <row r="74" spans="1:112" customFormat="1" ht="12.9" customHeight="1" thickBot="1" x14ac:dyDescent="0.3">
      <c r="A74" s="51">
        <v>67</v>
      </c>
      <c r="B74" s="173" t="s">
        <v>100</v>
      </c>
      <c r="C74" s="173" t="s">
        <v>31</v>
      </c>
      <c r="D74" s="131"/>
      <c r="E74" s="51"/>
      <c r="F74" s="131"/>
      <c r="G74" s="58"/>
      <c r="H74" s="58"/>
      <c r="I74" s="58"/>
      <c r="J74" s="58">
        <f>D74/D$2*D$5*J$5</f>
        <v>0</v>
      </c>
      <c r="K74" s="58">
        <f>E74/E$2*E$5*K$5</f>
        <v>0</v>
      </c>
      <c r="L74" s="58">
        <f>F74/F$2*F$5*L$5</f>
        <v>0</v>
      </c>
      <c r="M74" s="59">
        <f>SUM(J74+G74,K74+H74,L74+I74)-MIN(J74+G74,K74+H74,L74+I74)</f>
        <v>0</v>
      </c>
      <c r="N74" s="129"/>
      <c r="O74" s="131"/>
      <c r="P74" s="131"/>
      <c r="Q74" s="58"/>
      <c r="R74" s="58"/>
      <c r="S74" s="58"/>
      <c r="T74" s="58">
        <f>N74/N$2*N$5*T$5</f>
        <v>0</v>
      </c>
      <c r="U74" s="58">
        <f>O74/O$2*O$5*U$5</f>
        <v>0</v>
      </c>
      <c r="V74" s="58">
        <f>P74/P$2*P$5*V$5</f>
        <v>0</v>
      </c>
      <c r="W74" s="59">
        <f>SUM(T74+Q74,U74+R74,V74+S74)-MIN(T74+Q74,U74+R74,V74+S74)</f>
        <v>0</v>
      </c>
      <c r="X74" s="131"/>
      <c r="Y74" s="131"/>
      <c r="Z74" s="309"/>
      <c r="AA74" s="58"/>
      <c r="AB74" s="58"/>
      <c r="AC74" s="8"/>
      <c r="AD74" s="58">
        <f>X74/X$2*X$5*AD$5</f>
        <v>0</v>
      </c>
      <c r="AE74" s="58">
        <f>Y74/Y$2*Y$5*AE$5</f>
        <v>0</v>
      </c>
      <c r="AF74" s="58">
        <f>Z74/Z$2*Z$5*AF$5</f>
        <v>0</v>
      </c>
      <c r="AG74" s="59">
        <f>SUM(AD74+AA74,AE74+AB74,AF74+AC74)-MIN(AD74+AA74,AE74+AB74,AF74+AC74)</f>
        <v>0</v>
      </c>
      <c r="AH74" s="131"/>
      <c r="AI74" s="309"/>
      <c r="AJ74" s="202"/>
      <c r="AK74" s="58"/>
      <c r="AL74" s="58"/>
      <c r="AM74" s="9"/>
      <c r="AN74" s="58">
        <f>AH74/AH$2*AH$5*AN$5</f>
        <v>0</v>
      </c>
      <c r="AO74" s="58">
        <f>AI74/AI$2*AI$5*AO$5</f>
        <v>0</v>
      </c>
      <c r="AP74" s="58">
        <f>AJ74/AJ$2*AJ$5*AP$5</f>
        <v>0</v>
      </c>
      <c r="AQ74" s="59">
        <f>SUM(AN74+AK74,AO74+AL74,AP74+AM74)-MIN(AN74+AK74,AO74+AL74,AP74+AM74)</f>
        <v>0</v>
      </c>
      <c r="AR74" s="309"/>
      <c r="AS74" s="202"/>
      <c r="AT74" s="96"/>
      <c r="AU74" s="58"/>
      <c r="AV74" s="73"/>
      <c r="AW74" s="54"/>
      <c r="AX74" s="58">
        <f>AR74/AR$2*AR$5*AX$5</f>
        <v>0</v>
      </c>
      <c r="AY74" s="58">
        <f>AS74/AS$2*AS$5*AY$5</f>
        <v>0</v>
      </c>
      <c r="AZ74" s="58">
        <f>AT74/AT$2*AT$5*AZ$5</f>
        <v>0</v>
      </c>
      <c r="BA74" s="59">
        <f>SUM(AX74+AU74,AY74+AV74,AZ74+AW74)-MIN(AX74+AU74,AY74+AV74,AZ74+AW74)</f>
        <v>0</v>
      </c>
      <c r="BB74" s="309"/>
      <c r="BC74" s="202"/>
      <c r="BD74" s="205"/>
      <c r="BE74" s="58"/>
      <c r="BF74" s="73"/>
      <c r="BG74" s="54"/>
      <c r="BH74" s="58">
        <f>BB74/BB$2*BB$5*BH$5</f>
        <v>0</v>
      </c>
      <c r="BI74" s="58">
        <f>BC74/BC$2*BC$5*BI$5</f>
        <v>0</v>
      </c>
      <c r="BJ74" s="58">
        <f>BD74/BD$2*BD$5*BJ$5</f>
        <v>0</v>
      </c>
      <c r="BK74" s="59">
        <f>SUM(BH74+BE74,BI74+BF74,BJ74+BG74)-MIN(BH74+BE74,BI74+BF74,BJ74+BG74)</f>
        <v>0</v>
      </c>
      <c r="BL74" s="202"/>
      <c r="BM74" s="125"/>
      <c r="BN74" s="188"/>
      <c r="BO74" s="75"/>
      <c r="BQ74" s="75"/>
      <c r="BR74" s="58">
        <f>BL74/BL$2*BL$5*BR$5</f>
        <v>0</v>
      </c>
      <c r="BS74" s="58">
        <f>BM74/BM$2*BM$5*BS$5</f>
        <v>0</v>
      </c>
      <c r="BT74" s="58">
        <f>BN74/BN$2*BN$5*BT$5</f>
        <v>0</v>
      </c>
      <c r="BU74" s="59">
        <f>SUM(BR74+BO74,BS74+BP74,BT74+BQ74)-MIN(BR74+BO74,BS74+BP74,BT74+BQ74)</f>
        <v>0</v>
      </c>
      <c r="BV74" s="125"/>
      <c r="BW74" s="188"/>
      <c r="BY74" s="75"/>
      <c r="CA74" s="75"/>
      <c r="CB74" s="58">
        <f>BV74/BV$2*BV$5*CB$5</f>
        <v>0</v>
      </c>
      <c r="CC74" s="58">
        <f>BW74/BW$2*BW$5*CC$5</f>
        <v>0</v>
      </c>
      <c r="CD74" s="58">
        <f>BX74/BX$2*BX$5*CD$5</f>
        <v>0</v>
      </c>
      <c r="CE74" s="59">
        <f>SUM(CB74+BY74,CC74+BZ74,CD74+CA74)-MIN(CB74+BY74,CC74+BZ74,CD74+CA74)</f>
        <v>0</v>
      </c>
      <c r="CF74" s="125"/>
      <c r="CG74" s="188"/>
      <c r="CI74" s="75"/>
      <c r="CK74" s="75"/>
      <c r="CL74" s="58">
        <f>CF74/CF$2*CF$5*CL$5</f>
        <v>0</v>
      </c>
      <c r="CM74" s="58">
        <f>CG74/CG$2*CG$5*CM$5</f>
        <v>0</v>
      </c>
      <c r="CN74" s="58">
        <f>CH74/CH$2*CH$5*CN$5</f>
        <v>0</v>
      </c>
      <c r="CO74" s="59">
        <f>SUM(CL74+CI74,CM74+CJ74,CN74+CK74)-MIN(CL74+CI74,CM74+CJ74,CN74+CK74)</f>
        <v>0</v>
      </c>
      <c r="CP74" s="188"/>
      <c r="CS74" s="75"/>
      <c r="CU74" s="75"/>
      <c r="CV74" s="58">
        <f>CP74/CP$2*CP$5*CV$5</f>
        <v>0</v>
      </c>
      <c r="CW74" s="58">
        <f>CQ74/CQ$2*CQ$5*CW$5</f>
        <v>0</v>
      </c>
      <c r="CX74" s="58">
        <f>CR74/$CR$2*CR$5*CX$5</f>
        <v>0</v>
      </c>
      <c r="CY74" s="59">
        <f>SUM(CV74+CS74,CW74+CT74,CX74+CU74)-MIN(CV74+CS74,CW74+CT74,CX74+CU74)</f>
        <v>0</v>
      </c>
      <c r="DA74" s="98" t="s">
        <v>12</v>
      </c>
      <c r="DB74" s="98" t="s">
        <v>36</v>
      </c>
      <c r="DC74" s="98" t="s">
        <v>37</v>
      </c>
      <c r="DD74" s="4" t="s">
        <v>38</v>
      </c>
      <c r="DE74" s="4" t="s">
        <v>39</v>
      </c>
      <c r="DF74" s="4" t="s">
        <v>40</v>
      </c>
      <c r="DG74" s="295" t="s">
        <v>41</v>
      </c>
      <c r="DH74" s="295"/>
    </row>
    <row r="75" spans="1:112" customFormat="1" ht="12.9" customHeight="1" x14ac:dyDescent="0.25">
      <c r="A75" s="51">
        <v>68</v>
      </c>
      <c r="B75" s="184" t="s">
        <v>132</v>
      </c>
      <c r="C75" s="184" t="s">
        <v>43</v>
      </c>
      <c r="D75" s="51"/>
      <c r="E75" s="185">
        <v>4600</v>
      </c>
      <c r="F75" s="51"/>
      <c r="G75" s="58"/>
      <c r="H75" s="58"/>
      <c r="I75" s="58"/>
      <c r="J75" s="58">
        <f>D75/D$2*D$5*J$5</f>
        <v>0</v>
      </c>
      <c r="K75" s="58">
        <f>E75/E$2*E$5*K$5</f>
        <v>280.22201164207394</v>
      </c>
      <c r="L75" s="58">
        <f>F75/F$2*F$5*L$5</f>
        <v>0</v>
      </c>
      <c r="M75" s="59">
        <f>SUM(J75+G75,K75+H75,L75+I75)-MIN(J75+G75,K75+H75,L75+I75)</f>
        <v>280.22201164207394</v>
      </c>
      <c r="N75" s="192">
        <v>4600</v>
      </c>
      <c r="O75" s="51"/>
      <c r="P75" s="51"/>
      <c r="Q75" s="58"/>
      <c r="R75" s="58"/>
      <c r="S75" s="58"/>
      <c r="T75" s="58">
        <f>N75/N$2*N$5*T$5</f>
        <v>264.65412210640312</v>
      </c>
      <c r="U75" s="58">
        <f>O75/O$2*O$5*U$5</f>
        <v>0</v>
      </c>
      <c r="V75" s="58">
        <f>P75/P$2*P$5*V$5</f>
        <v>0</v>
      </c>
      <c r="W75" s="59">
        <f>SUM(T75+Q75,U75+R75,V75+S75)-MIN(T75+Q75,U75+R75,V75+S75)</f>
        <v>264.65412210640312</v>
      </c>
      <c r="X75" s="51"/>
      <c r="Y75" s="51"/>
      <c r="Z75" s="201"/>
      <c r="AA75" s="58"/>
      <c r="AB75" s="58"/>
      <c r="AC75" s="8"/>
      <c r="AD75" s="58">
        <f>X75/X$2*X$5*AD$5</f>
        <v>0</v>
      </c>
      <c r="AE75" s="58">
        <f>Y75/Y$2*Y$5*AE$5</f>
        <v>0</v>
      </c>
      <c r="AF75" s="58">
        <f>Z75/Z$2*Z$5*AF$5</f>
        <v>0</v>
      </c>
      <c r="AG75" s="59">
        <f>SUM(AD75+AA75,AE75+AB75,AF75+AC75)-MIN(AD75+AA75,AE75+AB75,AF75+AC75)</f>
        <v>0</v>
      </c>
      <c r="AH75" s="51"/>
      <c r="AI75" s="201"/>
      <c r="AJ75" s="202"/>
      <c r="AK75" s="58"/>
      <c r="AL75" s="58"/>
      <c r="AM75" s="9"/>
      <c r="AN75" s="58">
        <f>AH75/AH$2*AH$5*AN$5</f>
        <v>0</v>
      </c>
      <c r="AO75" s="58">
        <f>AI75/AI$2*AI$5*AO$5</f>
        <v>0</v>
      </c>
      <c r="AP75" s="58">
        <f>AJ75/AJ$2*AJ$5*AP$5</f>
        <v>0</v>
      </c>
      <c r="AQ75" s="59">
        <f>SUM(AN75+AK75,AO75+AL75,AP75+AM75)-MIN(AN75+AK75,AO75+AL75,AP75+AM75)</f>
        <v>0</v>
      </c>
      <c r="AR75" s="201"/>
      <c r="AS75" s="202"/>
      <c r="AT75" s="218"/>
      <c r="AU75" s="58"/>
      <c r="AV75" s="73"/>
      <c r="AW75" s="54"/>
      <c r="AX75" s="58">
        <f>AR75/AR$2*AR$5*AX$5</f>
        <v>0</v>
      </c>
      <c r="AY75" s="58">
        <f>AS75/AS$2*AS$5*AY$5</f>
        <v>0</v>
      </c>
      <c r="AZ75" s="58">
        <f>AT75/AT$2*AT$5*AZ$5</f>
        <v>0</v>
      </c>
      <c r="BA75" s="59">
        <f>SUM(AX75+AU75,AY75+AV75,AZ75+AW75)-MIN(AX75+AU75,AY75+AV75,AZ75+AW75)</f>
        <v>0</v>
      </c>
      <c r="BB75" s="201"/>
      <c r="BC75" s="202"/>
      <c r="BD75" s="219"/>
      <c r="BE75" s="58"/>
      <c r="BF75" s="73"/>
      <c r="BG75" s="54"/>
      <c r="BH75" s="58">
        <f>BB75/BB$2*BB$5*BH$5</f>
        <v>0</v>
      </c>
      <c r="BI75" s="58">
        <f>BC75/BC$2*BC$5*BI$5</f>
        <v>0</v>
      </c>
      <c r="BJ75" s="58">
        <f>BD75/BD$2*BD$5*BJ$5</f>
        <v>0</v>
      </c>
      <c r="BK75" s="59">
        <f>SUM(BH75+BE75,BI75+BF75,BJ75+BG75)-MIN(BH75+BE75,BI75+BF75,BJ75+BG75)</f>
        <v>0</v>
      </c>
      <c r="BL75" s="202"/>
      <c r="BM75" s="220"/>
      <c r="BN75" s="188"/>
      <c r="BO75" s="75"/>
      <c r="BQ75" s="75"/>
      <c r="BR75" s="58">
        <f>BL75/BL$2*BL$5*BR$5</f>
        <v>0</v>
      </c>
      <c r="BS75" s="58">
        <f>BM75/BM$2*BM$5*BS$5</f>
        <v>0</v>
      </c>
      <c r="BT75" s="58">
        <f>BN75/BN$2*BN$5*BT$5</f>
        <v>0</v>
      </c>
      <c r="BU75" s="59">
        <f>SUM(BR75+BO75,BS75+BP75,BT75+BQ75)-MIN(BR75+BO75,BS75+BP75,BT75+BQ75)</f>
        <v>0</v>
      </c>
      <c r="BV75" s="220"/>
      <c r="BW75" s="188"/>
      <c r="BY75" s="75"/>
      <c r="CA75" s="75"/>
      <c r="CB75" s="58">
        <f>BV75/BV$2*BV$5*CB$5</f>
        <v>0</v>
      </c>
      <c r="CC75" s="58">
        <f>BW75/BW$2*BW$5*CC$5</f>
        <v>0</v>
      </c>
      <c r="CD75" s="58">
        <f>BX75/BX$2*BX$5*CD$5</f>
        <v>0</v>
      </c>
      <c r="CE75" s="59">
        <f>SUM(CB75+BY75,CC75+BZ75,CD75+CA75)-MIN(CB75+BY75,CC75+BZ75,CD75+CA75)</f>
        <v>0</v>
      </c>
      <c r="CF75" s="220"/>
      <c r="CG75" s="188"/>
      <c r="CI75" s="75"/>
      <c r="CK75" s="75"/>
      <c r="CL75" s="58">
        <f>CF75/CF$2*CF$5*CL$5</f>
        <v>0</v>
      </c>
      <c r="CM75" s="58">
        <f>CG75/CG$2*CG$5*CM$5</f>
        <v>0</v>
      </c>
      <c r="CN75" s="58">
        <f>CH75/CH$2*CH$5*CN$5</f>
        <v>0</v>
      </c>
      <c r="CO75" s="59">
        <f>SUM(CL75+CI75,CM75+CJ75,CN75+CK75)-MIN(CL75+CI75,CM75+CJ75,CN75+CK75)</f>
        <v>0</v>
      </c>
      <c r="CP75" s="188"/>
      <c r="CS75" s="75"/>
      <c r="CU75" s="75"/>
      <c r="CV75" s="58">
        <f>CP75/CP$2*CP$5*CV$5</f>
        <v>0</v>
      </c>
      <c r="CW75" s="58">
        <f>CQ75/CQ$2*CQ$5*CW$5</f>
        <v>0</v>
      </c>
      <c r="CX75" s="58">
        <f>CR75/$CR$2*CR$5*CX$5</f>
        <v>0</v>
      </c>
      <c r="CY75" s="59">
        <f>SUM(CV75+CS75,CW75+CT75,CX75+CU75)-MIN(CV75+CS75,CW75+CT75,CX75+CU75)</f>
        <v>0</v>
      </c>
      <c r="DA75" s="103" t="s">
        <v>48</v>
      </c>
      <c r="DB75" s="103" t="s">
        <v>44</v>
      </c>
      <c r="DC75" s="104">
        <v>2016</v>
      </c>
      <c r="DD75" s="105">
        <v>519.83349657198801</v>
      </c>
      <c r="DE75" s="105">
        <v>717.41</v>
      </c>
      <c r="DF75" s="105">
        <v>956.35</v>
      </c>
      <c r="DG75" s="105">
        <f t="shared" ref="DG75:DG85" si="2">DD75*DE75/DF75</f>
        <v>389.95529751211365</v>
      </c>
      <c r="DH75" s="135"/>
    </row>
    <row r="76" spans="1:112" customFormat="1" ht="12.9" customHeight="1" x14ac:dyDescent="0.25">
      <c r="A76" s="51">
        <v>69</v>
      </c>
      <c r="B76" s="304" t="s">
        <v>131</v>
      </c>
      <c r="C76" s="130" t="s">
        <v>33</v>
      </c>
      <c r="D76" s="185">
        <v>4541</v>
      </c>
      <c r="E76" s="185">
        <v>5490</v>
      </c>
      <c r="F76" s="185">
        <v>7981</v>
      </c>
      <c r="G76" s="175"/>
      <c r="H76" s="175"/>
      <c r="I76" s="175"/>
      <c r="J76" s="58">
        <f>D76/D$2*D$5*J$5</f>
        <v>266.71158098396904</v>
      </c>
      <c r="K76" s="58">
        <f>E76/E$2*E$5*K$5</f>
        <v>334.43887911195338</v>
      </c>
      <c r="L76" s="58">
        <f>F76/F$2*F$5*L$5</f>
        <v>401.20190110593182</v>
      </c>
      <c r="M76" s="59">
        <f>SUM(J76+G76,K76+H76,L76+I76)-MIN(J76+G76,K76+H76,L76+I76)</f>
        <v>735.64078021788521</v>
      </c>
      <c r="N76" s="192">
        <v>5490</v>
      </c>
      <c r="O76" s="185">
        <v>7981</v>
      </c>
      <c r="P76" s="185"/>
      <c r="Q76" s="175"/>
      <c r="R76" s="175"/>
      <c r="S76" s="175"/>
      <c r="T76" s="58">
        <f>N76/N$2*N$5*T$5</f>
        <v>315.85894138351154</v>
      </c>
      <c r="U76" s="58">
        <f>O76/O$2*O$5*U$5</f>
        <v>328.25610090485333</v>
      </c>
      <c r="V76" s="58">
        <f>P76/P$2*P$5*V$5</f>
        <v>0</v>
      </c>
      <c r="W76" s="59">
        <f>SUM(T76+Q76,U76+R76,V76+S76)-MIN(T76+Q76,U76+R76,V76+S76)</f>
        <v>644.11504228836486</v>
      </c>
      <c r="X76" s="185">
        <v>7981</v>
      </c>
      <c r="Y76" s="185"/>
      <c r="Z76" s="201"/>
      <c r="AA76" s="175"/>
      <c r="AB76" s="175"/>
      <c r="AC76" s="8"/>
      <c r="AD76" s="58">
        <f>X76/X$2*X$5*AD$5</f>
        <v>310.01965085458369</v>
      </c>
      <c r="AE76" s="58">
        <f>Y76/Y$2*Y$5*AE$5</f>
        <v>0</v>
      </c>
      <c r="AF76" s="58">
        <f>Z76/Z$2*Z$5*AF$5</f>
        <v>0</v>
      </c>
      <c r="AG76" s="59">
        <f>SUM(AD76+AA76,AE76+AB76,AF76+AC76)-MIN(AD76+AA76,AE76+AB76,AF76+AC76)</f>
        <v>310.01965085458369</v>
      </c>
      <c r="AH76" s="185"/>
      <c r="AI76" s="201"/>
      <c r="AJ76" s="202"/>
      <c r="AK76" s="175"/>
      <c r="AL76" s="175"/>
      <c r="AM76" s="9"/>
      <c r="AN76" s="58">
        <f>AH76/AH$2*AH$5*AN$5</f>
        <v>0</v>
      </c>
      <c r="AO76" s="58">
        <f>AI76/AI$2*AI$5*AO$5</f>
        <v>0</v>
      </c>
      <c r="AP76" s="58">
        <f>AJ76/AJ$2*AJ$5*AP$5</f>
        <v>0</v>
      </c>
      <c r="AQ76" s="59">
        <f>SUM(AN76+AK76,AO76+AL76,AP76+AM76)-MIN(AN76+AK76,AO76+AL76,AP76+AM76)</f>
        <v>0</v>
      </c>
      <c r="AR76" s="201"/>
      <c r="AS76" s="202"/>
      <c r="AT76" s="96"/>
      <c r="AU76" s="175"/>
      <c r="AV76" s="179"/>
      <c r="AW76" s="54"/>
      <c r="AX76" s="58">
        <f>AR76/AR$2*AR$5*AX$5</f>
        <v>0</v>
      </c>
      <c r="AY76" s="58">
        <f>AS76/AS$2*AS$5*AY$5</f>
        <v>0</v>
      </c>
      <c r="AZ76" s="58">
        <f>AT76/AT$2*AT$5*AZ$5</f>
        <v>0</v>
      </c>
      <c r="BA76" s="59">
        <f>SUM(AX76+AU76,AY76+AV76,AZ76+AW76)-MIN(AX76+AU76,AY76+AV76,AZ76+AW76)</f>
        <v>0</v>
      </c>
      <c r="BB76" s="309"/>
      <c r="BC76" s="202"/>
      <c r="BD76" s="205"/>
      <c r="BE76" s="175"/>
      <c r="BF76" s="179"/>
      <c r="BG76" s="54"/>
      <c r="BH76" s="58">
        <f>BB76/BB$2*BB$5*BH$5</f>
        <v>0</v>
      </c>
      <c r="BI76" s="58">
        <f>BC76/BC$2*BC$5*BI$5</f>
        <v>0</v>
      </c>
      <c r="BJ76" s="58">
        <f>BD76/BD$2*BD$5*BJ$5</f>
        <v>0</v>
      </c>
      <c r="BK76" s="59">
        <f>SUM(BH76+BE76,BI76+BF76,BJ76+BG76)-MIN(BH76+BE76,BI76+BF76,BJ76+BG76)</f>
        <v>0</v>
      </c>
      <c r="BL76" s="202"/>
      <c r="BM76" s="125"/>
      <c r="BN76" s="188"/>
      <c r="BO76" s="75"/>
      <c r="BQ76" s="75"/>
      <c r="BR76" s="58">
        <f>BL76/BL$2*BL$5*BR$5</f>
        <v>0</v>
      </c>
      <c r="BS76" s="58">
        <f>BM76/BM$2*BM$5*BS$5</f>
        <v>0</v>
      </c>
      <c r="BT76" s="58">
        <f>BN76/BN$2*BN$5*BT$5</f>
        <v>0</v>
      </c>
      <c r="BU76" s="59">
        <f>SUM(BR76+BO76,BS76+BP76,BT76+BQ76)-MIN(BR76+BO76,BS76+BP76,BT76+BQ76)</f>
        <v>0</v>
      </c>
      <c r="BV76" s="125"/>
      <c r="BW76" s="188"/>
      <c r="BY76" s="75"/>
      <c r="CA76" s="75"/>
      <c r="CB76" s="58">
        <f>BV76/BV$2*BV$5*CB$5</f>
        <v>0</v>
      </c>
      <c r="CC76" s="58">
        <f>BW76/BW$2*BW$5*CC$5</f>
        <v>0</v>
      </c>
      <c r="CD76" s="58">
        <f>BX76/BX$2*BX$5*CD$5</f>
        <v>0</v>
      </c>
      <c r="CE76" s="59">
        <f>SUM(CB76+BY76,CC76+BZ76,CD76+CA76)-MIN(CB76+BY76,CC76+BZ76,CD76+CA76)</f>
        <v>0</v>
      </c>
      <c r="CF76" s="125"/>
      <c r="CG76" s="188"/>
      <c r="CI76" s="75"/>
      <c r="CK76" s="75"/>
      <c r="CL76" s="58">
        <f>CF76/CF$2*CF$5*CL$5</f>
        <v>0</v>
      </c>
      <c r="CM76" s="58">
        <f>CG76/CG$2*CG$5*CM$5</f>
        <v>0</v>
      </c>
      <c r="CN76" s="58">
        <f>CH76/CH$2*CH$5*CN$5</f>
        <v>0</v>
      </c>
      <c r="CO76" s="59">
        <f>SUM(CL76+CI76,CM76+CJ76,CN76+CK76)-MIN(CL76+CI76,CM76+CJ76,CN76+CK76)</f>
        <v>0</v>
      </c>
      <c r="CP76" s="188"/>
      <c r="CS76" s="75"/>
      <c r="CU76" s="75"/>
      <c r="CV76" s="58">
        <f>CP76/CP$2*CP$5*CV$5</f>
        <v>0</v>
      </c>
      <c r="CW76" s="58">
        <f>CQ76/CQ$2*CQ$5*CW$5</f>
        <v>0</v>
      </c>
      <c r="CX76" s="58">
        <f>CR76/$CR$2*CR$5*CX$5</f>
        <v>0</v>
      </c>
      <c r="CY76" s="59">
        <f>SUM(CV76+CS76,CW76+CT76,CX76+CU76)-MIN(CV76+CS76,CW76+CT76,CX76+CU76)</f>
        <v>0</v>
      </c>
      <c r="DA76" s="103" t="s">
        <v>135</v>
      </c>
      <c r="DB76" s="134" t="s">
        <v>81</v>
      </c>
      <c r="DC76" s="104">
        <v>2016</v>
      </c>
      <c r="DD76" s="105">
        <v>519.83349657198801</v>
      </c>
      <c r="DE76" s="134">
        <v>771.33</v>
      </c>
      <c r="DF76" s="134">
        <v>994.23</v>
      </c>
      <c r="DG76" s="105">
        <f t="shared" si="2"/>
        <v>403.29015510583218</v>
      </c>
      <c r="DH76" s="135"/>
    </row>
    <row r="77" spans="1:112" customFormat="1" ht="12.9" customHeight="1" x14ac:dyDescent="0.25">
      <c r="A77" s="51">
        <v>70</v>
      </c>
      <c r="B77" s="173" t="s">
        <v>102</v>
      </c>
      <c r="C77" s="184" t="s">
        <v>31</v>
      </c>
      <c r="D77" s="185"/>
      <c r="E77" s="131"/>
      <c r="F77" s="131"/>
      <c r="G77" s="58"/>
      <c r="H77" s="58"/>
      <c r="I77" s="58"/>
      <c r="J77" s="58">
        <f>D77/D$2*D$5*J$5</f>
        <v>0</v>
      </c>
      <c r="K77" s="58">
        <f>E77/E$2*E$5*K$5</f>
        <v>0</v>
      </c>
      <c r="L77" s="58">
        <f>F77/F$2*F$5*L$5</f>
        <v>0</v>
      </c>
      <c r="M77" s="59">
        <f>SUM(J77+G77,K77+H77,L77+I77)-MIN(J77+G77,K77+H77,L77+I77)</f>
        <v>0</v>
      </c>
      <c r="N77" s="138"/>
      <c r="O77" s="131"/>
      <c r="P77" s="131"/>
      <c r="Q77" s="58"/>
      <c r="R77" s="58"/>
      <c r="S77" s="58"/>
      <c r="T77" s="58">
        <f>N77/N$2*N$5*T$5</f>
        <v>0</v>
      </c>
      <c r="U77" s="58">
        <f>O77/O$2*O$5*U$5</f>
        <v>0</v>
      </c>
      <c r="V77" s="58">
        <f>P77/P$2*P$5*V$5</f>
        <v>0</v>
      </c>
      <c r="W77" s="59">
        <f>SUM(T77+Q77,U77+R77,V77+S77)-MIN(T77+Q77,U77+R77,V77+S77)</f>
        <v>0</v>
      </c>
      <c r="X77" s="131"/>
      <c r="Y77" s="131"/>
      <c r="Z77" s="201"/>
      <c r="AA77" s="58"/>
      <c r="AB77" s="58"/>
      <c r="AC77" s="8"/>
      <c r="AD77" s="58">
        <f>X77/X$2*X$5*AD$5</f>
        <v>0</v>
      </c>
      <c r="AE77" s="58">
        <f>Y77/Y$2*Y$5*AE$5</f>
        <v>0</v>
      </c>
      <c r="AF77" s="58">
        <f>Z77/Z$2*Z$5*AF$5</f>
        <v>0</v>
      </c>
      <c r="AG77" s="59">
        <f>SUM(AD77+AA77,AE77+AB77,AF77+AC77)-MIN(AD77+AA77,AE77+AB77,AF77+AC77)</f>
        <v>0</v>
      </c>
      <c r="AH77" s="131"/>
      <c r="AI77" s="201"/>
      <c r="AJ77" s="202"/>
      <c r="AK77" s="58"/>
      <c r="AL77" s="58"/>
      <c r="AM77" s="9"/>
      <c r="AN77" s="58">
        <f>AH77/AH$2*AH$5*AN$5</f>
        <v>0</v>
      </c>
      <c r="AO77" s="58">
        <f>AI77/AI$2*AI$5*AO$5</f>
        <v>0</v>
      </c>
      <c r="AP77" s="58">
        <f>AJ77/AJ$2*AJ$5*AP$5</f>
        <v>0</v>
      </c>
      <c r="AQ77" s="59">
        <f>SUM(AN77+AK77,AO77+AL77,AP77+AM77)-MIN(AN77+AK77,AO77+AL77,AP77+AM77)</f>
        <v>0</v>
      </c>
      <c r="AR77" s="201"/>
      <c r="AS77" s="202"/>
      <c r="AT77" s="96"/>
      <c r="AU77" s="58"/>
      <c r="AV77" s="73"/>
      <c r="AW77" s="54"/>
      <c r="AX77" s="58">
        <f>AR77/AR$2*AR$5*AX$5</f>
        <v>0</v>
      </c>
      <c r="AY77" s="58">
        <f>AS77/AS$2*AS$5*AY$5</f>
        <v>0</v>
      </c>
      <c r="AZ77" s="58">
        <f>AT77/AT$2*AT$5*AZ$5</f>
        <v>0</v>
      </c>
      <c r="BA77" s="59">
        <f>SUM(AX77+AU77,AY77+AV77,AZ77+AW77)-MIN(AX77+AU77,AY77+AV77,AZ77+AW77)</f>
        <v>0</v>
      </c>
      <c r="BB77" s="201"/>
      <c r="BC77" s="202"/>
      <c r="BD77" s="205"/>
      <c r="BE77" s="58"/>
      <c r="BF77" s="73"/>
      <c r="BG77" s="54"/>
      <c r="BH77" s="58">
        <f>BB77/BB$2*BB$5*BH$5</f>
        <v>0</v>
      </c>
      <c r="BI77" s="58">
        <f>BC77/BC$2*BC$5*BI$5</f>
        <v>0</v>
      </c>
      <c r="BJ77" s="58">
        <f>BD77/BD$2*BD$5*BJ$5</f>
        <v>0</v>
      </c>
      <c r="BK77" s="59">
        <f>SUM(BH77+BE77,BI77+BF77,BJ77+BG77)-MIN(BH77+BE77,BI77+BF77,BJ77+BG77)</f>
        <v>0</v>
      </c>
      <c r="BL77" s="202"/>
      <c r="BM77" s="125"/>
      <c r="BN77" s="188"/>
      <c r="BO77" s="75"/>
      <c r="BQ77" s="75"/>
      <c r="BR77" s="58">
        <f>BL77/BL$2*BL$5*BR$5</f>
        <v>0</v>
      </c>
      <c r="BS77" s="58">
        <f>BM77/BM$2*BM$5*BS$5</f>
        <v>0</v>
      </c>
      <c r="BT77" s="58">
        <f>BN77/BN$2*BN$5*BT$5</f>
        <v>0</v>
      </c>
      <c r="BU77" s="59">
        <f>SUM(BR77+BO77,BS77+BP77,BT77+BQ77)-MIN(BR77+BO77,BS77+BP77,BT77+BQ77)</f>
        <v>0</v>
      </c>
      <c r="BV77" s="125"/>
      <c r="BW77" s="188"/>
      <c r="BY77" s="75"/>
      <c r="CA77" s="75"/>
      <c r="CB77" s="58">
        <f>BV77/BV$2*BV$5*CB$5</f>
        <v>0</v>
      </c>
      <c r="CC77" s="58">
        <f>BW77/BW$2*BW$5*CC$5</f>
        <v>0</v>
      </c>
      <c r="CD77" s="58">
        <f>BX77/BX$2*BX$5*CD$5</f>
        <v>0</v>
      </c>
      <c r="CE77" s="59">
        <f>SUM(CB77+BY77,CC77+BZ77,CD77+CA77)-MIN(CB77+BY77,CC77+BZ77,CD77+CA77)</f>
        <v>0</v>
      </c>
      <c r="CF77" s="125"/>
      <c r="CG77" s="188"/>
      <c r="CI77" s="75"/>
      <c r="CK77" s="75"/>
      <c r="CL77" s="58">
        <f>CF77/CF$2*CF$5*CL$5</f>
        <v>0</v>
      </c>
      <c r="CM77" s="58">
        <f>CG77/CG$2*CG$5*CM$5</f>
        <v>0</v>
      </c>
      <c r="CN77" s="58">
        <f>CH77/CH$2*CH$5*CN$5</f>
        <v>0</v>
      </c>
      <c r="CO77" s="59">
        <f>SUM(CL77+CI77,CM77+CJ77,CN77+CK77)-MIN(CL77+CI77,CM77+CJ77,CN77+CK77)</f>
        <v>0</v>
      </c>
      <c r="CP77" s="188"/>
      <c r="CS77" s="75"/>
      <c r="CU77" s="75"/>
      <c r="CV77" s="58">
        <f>CP77/CP$2*CP$5*CV$5</f>
        <v>0</v>
      </c>
      <c r="CW77" s="58">
        <f>CQ77/CQ$2*CQ$5*CW$5</f>
        <v>0</v>
      </c>
      <c r="CX77" s="58">
        <f>CR77/$CR$2*CR$5*CX$5</f>
        <v>0</v>
      </c>
      <c r="CY77" s="59">
        <f>SUM(CV77+CS77,CW77+CT77,CX77+CU77)-MIN(CV77+CS77,CW77+CT77,CX77+CU77)</f>
        <v>0</v>
      </c>
      <c r="DA77" s="200" t="s">
        <v>115</v>
      </c>
      <c r="DB77" s="200" t="s">
        <v>157</v>
      </c>
      <c r="DC77" s="104">
        <v>2018</v>
      </c>
      <c r="DD77" s="105">
        <v>527.89497998152103</v>
      </c>
      <c r="DE77" s="123">
        <v>958.78</v>
      </c>
      <c r="DF77" s="134">
        <v>1000</v>
      </c>
      <c r="DG77" s="105">
        <f t="shared" si="2"/>
        <v>506.13514890668273</v>
      </c>
      <c r="DH77" s="135"/>
    </row>
    <row r="78" spans="1:112" customFormat="1" ht="12.9" customHeight="1" x14ac:dyDescent="0.25">
      <c r="A78" s="51">
        <v>71</v>
      </c>
      <c r="B78" s="182" t="s">
        <v>129</v>
      </c>
      <c r="C78" s="184" t="s">
        <v>31</v>
      </c>
      <c r="D78" s="185"/>
      <c r="E78" s="51"/>
      <c r="F78" s="51"/>
      <c r="G78" s="58"/>
      <c r="H78" s="58"/>
      <c r="I78" s="58"/>
      <c r="J78" s="58">
        <f>D78/D$2*D$5*J$5</f>
        <v>0</v>
      </c>
      <c r="K78" s="58">
        <f>E78/E$2*E$5*K$5</f>
        <v>0</v>
      </c>
      <c r="L78" s="58">
        <f>F78/F$2*F$5*L$5</f>
        <v>0</v>
      </c>
      <c r="M78" s="59">
        <f>SUM(J78+G78,K78+H78,L78+I78)-MIN(J78+G78,K78+H78,L78+I78)</f>
        <v>0</v>
      </c>
      <c r="N78" s="129"/>
      <c r="O78" s="51"/>
      <c r="P78" s="51"/>
      <c r="Q78" s="58"/>
      <c r="R78" s="58"/>
      <c r="S78" s="58"/>
      <c r="T78" s="58">
        <f>N78/N$2*N$5*T$5</f>
        <v>0</v>
      </c>
      <c r="U78" s="58">
        <f>O78/O$2*O$5*U$5</f>
        <v>0</v>
      </c>
      <c r="V78" s="58">
        <f>P78/P$2*P$5*V$5</f>
        <v>0</v>
      </c>
      <c r="W78" s="59">
        <f>SUM(T78+Q78,U78+R78,V78+S78)-MIN(T78+Q78,U78+R78,V78+S78)</f>
        <v>0</v>
      </c>
      <c r="X78" s="51"/>
      <c r="Y78" s="51"/>
      <c r="Z78" s="201"/>
      <c r="AA78" s="58"/>
      <c r="AB78" s="58"/>
      <c r="AC78" s="8"/>
      <c r="AD78" s="58">
        <f>X78/X$2*X$5*AD$5</f>
        <v>0</v>
      </c>
      <c r="AE78" s="58">
        <f>Y78/Y$2*Y$5*AE$5</f>
        <v>0</v>
      </c>
      <c r="AF78" s="58">
        <f>Z78/Z$2*Z$5*AF$5</f>
        <v>0</v>
      </c>
      <c r="AG78" s="59">
        <f>SUM(AD78+AA78,AE78+AB78,AF78+AC78)-MIN(AD78+AA78,AE78+AB78,AF78+AC78)</f>
        <v>0</v>
      </c>
      <c r="AH78" s="51"/>
      <c r="AI78" s="201"/>
      <c r="AJ78" s="202"/>
      <c r="AK78" s="58"/>
      <c r="AL78" s="58"/>
      <c r="AM78" s="9"/>
      <c r="AN78" s="58">
        <f>AH78/AH$2*AH$5*AN$5</f>
        <v>0</v>
      </c>
      <c r="AO78" s="58">
        <f>AI78/AI$2*AI$5*AO$5</f>
        <v>0</v>
      </c>
      <c r="AP78" s="58">
        <f>AJ78/AJ$2*AJ$5*AP$5</f>
        <v>0</v>
      </c>
      <c r="AQ78" s="59">
        <f>SUM(AN78+AK78,AO78+AL78,AP78+AM78)-MIN(AN78+AK78,AO78+AL78,AP78+AM78)</f>
        <v>0</v>
      </c>
      <c r="AR78" s="201"/>
      <c r="AS78" s="202"/>
      <c r="AT78" s="96"/>
      <c r="AU78" s="58"/>
      <c r="AV78" s="73"/>
      <c r="AW78" s="54"/>
      <c r="AX78" s="58">
        <f>AR78/AR$2*AR$5*AX$5</f>
        <v>0</v>
      </c>
      <c r="AY78" s="58">
        <f>AS78/AS$2*AS$5*AY$5</f>
        <v>0</v>
      </c>
      <c r="AZ78" s="58">
        <f>AT78/AT$2*AT$5*AZ$5</f>
        <v>0</v>
      </c>
      <c r="BA78" s="59">
        <f>SUM(AX78+AU78,AY78+AV78,AZ78+AW78)-MIN(AX78+AU78,AY78+AV78,AZ78+AW78)</f>
        <v>0</v>
      </c>
      <c r="BB78" s="201"/>
      <c r="BC78" s="202"/>
      <c r="BD78" s="205"/>
      <c r="BE78" s="58"/>
      <c r="BF78" s="73"/>
      <c r="BG78" s="54"/>
      <c r="BH78" s="58">
        <f>BB78/BB$2*BB$5*BH$5</f>
        <v>0</v>
      </c>
      <c r="BI78" s="58">
        <f>BC78/BC$2*BC$5*BI$5</f>
        <v>0</v>
      </c>
      <c r="BJ78" s="58">
        <f>BD78/BD$2*BD$5*BJ$5</f>
        <v>0</v>
      </c>
      <c r="BK78" s="59">
        <f>SUM(BH78+BE78,BI78+BF78,BJ78+BG78)-MIN(BH78+BE78,BI78+BF78,BJ78+BG78)</f>
        <v>0</v>
      </c>
      <c r="BL78" s="202"/>
      <c r="BM78" s="125"/>
      <c r="BN78" s="188"/>
      <c r="BO78" s="75"/>
      <c r="BQ78" s="75"/>
      <c r="BR78" s="58">
        <f>BL78/BL$2*BL$5*BR$5</f>
        <v>0</v>
      </c>
      <c r="BS78" s="58">
        <f>BM78/BM$2*BM$5*BS$5</f>
        <v>0</v>
      </c>
      <c r="BT78" s="58">
        <f>BN78/BN$2*BN$5*BT$5</f>
        <v>0</v>
      </c>
      <c r="BU78" s="59">
        <f>SUM(BR78+BO78,BS78+BP78,BT78+BQ78)-MIN(BR78+BO78,BS78+BP78,BT78+BQ78)</f>
        <v>0</v>
      </c>
      <c r="BV78" s="125"/>
      <c r="BW78" s="188"/>
      <c r="BY78" s="75"/>
      <c r="CA78" s="75"/>
      <c r="CB78" s="58">
        <f>BV78/BV$2*BV$5*CB$5</f>
        <v>0</v>
      </c>
      <c r="CC78" s="58">
        <f>BW78/BW$2*BW$5*CC$5</f>
        <v>0</v>
      </c>
      <c r="CD78" s="58">
        <f>BX78/BX$2*BX$5*CD$5</f>
        <v>0</v>
      </c>
      <c r="CE78" s="59">
        <f>SUM(CB78+BY78,CC78+BZ78,CD78+CA78)-MIN(CB78+BY78,CC78+BZ78,CD78+CA78)</f>
        <v>0</v>
      </c>
      <c r="CF78" s="125"/>
      <c r="CG78" s="188"/>
      <c r="CI78" s="75"/>
      <c r="CK78" s="75"/>
      <c r="CL78" s="58">
        <f>CF78/CF$2*CF$5*CL$5</f>
        <v>0</v>
      </c>
      <c r="CM78" s="58">
        <f>CG78/CG$2*CG$5*CM$5</f>
        <v>0</v>
      </c>
      <c r="CN78" s="58">
        <f>CH78/CH$2*CH$5*CN$5</f>
        <v>0</v>
      </c>
      <c r="CO78" s="59">
        <f>SUM(CL78+CI78,CM78+CJ78,CN78+CK78)-MIN(CL78+CI78,CM78+CJ78,CN78+CK78)</f>
        <v>0</v>
      </c>
      <c r="CP78" s="188"/>
      <c r="CS78" s="75"/>
      <c r="CU78" s="75"/>
      <c r="CV78" s="58">
        <f>CP78/CP$2*CP$5*CV$5</f>
        <v>0</v>
      </c>
      <c r="CW78" s="58">
        <f>CQ78/CQ$2*CQ$5*CW$5</f>
        <v>0</v>
      </c>
      <c r="CX78" s="58">
        <f>CR78/$CR$2*CR$5*CX$5</f>
        <v>0</v>
      </c>
      <c r="CY78" s="59">
        <f>SUM(CV78+CS78,CW78+CT78,CX78+CU78)-MIN(CV78+CS78,CW78+CT78,CX78+CU78)</f>
        <v>0</v>
      </c>
      <c r="DA78" s="200" t="s">
        <v>115</v>
      </c>
      <c r="DB78" s="200" t="s">
        <v>157</v>
      </c>
      <c r="DC78" s="104">
        <v>2018</v>
      </c>
      <c r="DD78" s="216">
        <f>$BH$5</f>
        <v>425</v>
      </c>
      <c r="DE78" s="123">
        <v>958.78</v>
      </c>
      <c r="DF78" s="134">
        <v>1000</v>
      </c>
      <c r="DG78" s="105">
        <f t="shared" si="2"/>
        <v>407.48149999999998</v>
      </c>
      <c r="DH78" s="135"/>
    </row>
    <row r="79" spans="1:112" customFormat="1" ht="12.9" customHeight="1" x14ac:dyDescent="0.25">
      <c r="A79" s="51">
        <v>72</v>
      </c>
      <c r="B79" s="304" t="s">
        <v>35</v>
      </c>
      <c r="C79" s="130" t="s">
        <v>31</v>
      </c>
      <c r="D79" s="266">
        <v>5140</v>
      </c>
      <c r="E79" s="221">
        <v>5420</v>
      </c>
      <c r="F79" s="51"/>
      <c r="G79" s="58"/>
      <c r="H79" s="58"/>
      <c r="I79" s="58"/>
      <c r="J79" s="58">
        <f>D79/D$2*D$5*J$5</f>
        <v>301.89331122166942</v>
      </c>
      <c r="K79" s="58">
        <f>E79/E$2*E$5*K$5</f>
        <v>330.17463110870449</v>
      </c>
      <c r="L79" s="58">
        <f>F79/F$2*F$5*L$5</f>
        <v>0</v>
      </c>
      <c r="M79" s="59">
        <f>SUM(J79+G79,K79+H79,L79+I79)-MIN(J79+G79,K79+H79,L79+I79)</f>
        <v>632.06794233037385</v>
      </c>
      <c r="N79" s="222">
        <v>5420</v>
      </c>
      <c r="O79" s="51"/>
      <c r="P79" s="51">
        <v>839</v>
      </c>
      <c r="Q79" s="58"/>
      <c r="R79" s="58"/>
      <c r="S79" s="58"/>
      <c r="T79" s="58">
        <f>N79/N$2*N$5*T$5</f>
        <v>311.83159604710977</v>
      </c>
      <c r="U79" s="58">
        <f>O79/O$2*O$5*U$5</f>
        <v>0</v>
      </c>
      <c r="V79" s="58">
        <f>P79/P$2*P$5*V$5</f>
        <v>50.217651539884642</v>
      </c>
      <c r="W79" s="59">
        <f>SUM(T79+Q79,U79+R79,V79+S79)-MIN(T79+Q79,U79+R79,V79+S79)</f>
        <v>362.0492475869944</v>
      </c>
      <c r="X79" s="51"/>
      <c r="Y79" s="51">
        <v>839</v>
      </c>
      <c r="Z79" s="308">
        <v>3257</v>
      </c>
      <c r="AA79" s="58"/>
      <c r="AB79" s="58"/>
      <c r="AC79" s="8"/>
      <c r="AD79" s="58">
        <f>X79/X$2*X$5*AD$5</f>
        <v>0</v>
      </c>
      <c r="AE79" s="58">
        <f>Y79/Y$2*Y$5*AE$5</f>
        <v>41.087169441723802</v>
      </c>
      <c r="AF79" s="58">
        <f>Z79/Z$2*Z$5*AF$5</f>
        <v>421.59621636024514</v>
      </c>
      <c r="AG79" s="59">
        <f>SUM(AD79+AA79,AE79+AB79,AF79+AC79)-MIN(AD79+AA79,AE79+AB79,AF79+AC79)</f>
        <v>462.68338580196894</v>
      </c>
      <c r="AH79" s="51">
        <v>839</v>
      </c>
      <c r="AI79" s="308">
        <v>3257</v>
      </c>
      <c r="AJ79" s="178"/>
      <c r="AK79" s="58"/>
      <c r="AL79" s="58"/>
      <c r="AM79" s="9"/>
      <c r="AN79" s="58">
        <f>AH79/AH$2*AH$5*AN$5</f>
        <v>38.804548917183588</v>
      </c>
      <c r="AO79" s="58">
        <f>AI79/AI$2*AI$5*AO$5</f>
        <v>362.66994404476412</v>
      </c>
      <c r="AP79" s="58">
        <f>AJ79/AJ$2*AJ$5*AP$5</f>
        <v>0</v>
      </c>
      <c r="AQ79" s="59">
        <f>SUM(AN79+AK79,AO79+AL79,AP79+AM79)-MIN(AN79+AK79,AO79+AL79,AP79+AM79)</f>
        <v>401.4744929619477</v>
      </c>
      <c r="AR79" s="308">
        <v>3257</v>
      </c>
      <c r="AS79" s="178"/>
      <c r="AT79" s="96"/>
      <c r="AU79" s="58"/>
      <c r="AV79" s="73"/>
      <c r="AW79" s="54"/>
      <c r="AX79" s="58">
        <f>AR79/AR$2*AR$5*AX$5</f>
        <v>340.9739674926725</v>
      </c>
      <c r="AY79" s="58">
        <f>AS79/AS$2*AS$5*AY$5</f>
        <v>0</v>
      </c>
      <c r="AZ79" s="58">
        <f>AT79/AT$2*AT$5*AZ$5</f>
        <v>0</v>
      </c>
      <c r="BA79" s="59">
        <f>SUM(AX79+AU79,AY79+AV79,AZ79+AW79)-MIN(AX79+AU79,AY79+AV79,AZ79+AW79)</f>
        <v>340.9739674926725</v>
      </c>
      <c r="BB79" s="308"/>
      <c r="BC79" s="97"/>
      <c r="BD79" s="205"/>
      <c r="BE79" s="58"/>
      <c r="BF79" s="73"/>
      <c r="BG79" s="54"/>
      <c r="BH79" s="58">
        <f>BB79/BB$2*BB$5*BH$5</f>
        <v>0</v>
      </c>
      <c r="BI79" s="58">
        <f>BC79/BC$2*BC$5*BI$5</f>
        <v>0</v>
      </c>
      <c r="BJ79" s="58">
        <f>BD79/BD$2*BD$5*BJ$5</f>
        <v>0</v>
      </c>
      <c r="BK79" s="59">
        <f>SUM(BH79+BE79,BI79+BF79,BJ79+BG79)-MIN(BH79+BE79,BI79+BF79,BJ79+BG79)</f>
        <v>0</v>
      </c>
      <c r="BL79" s="97"/>
      <c r="BM79" s="125"/>
      <c r="BN79" s="188"/>
      <c r="BO79" s="75"/>
      <c r="BQ79" s="75"/>
      <c r="BR79" s="58">
        <f>BL79/BL$2*BL$5*BR$5</f>
        <v>0</v>
      </c>
      <c r="BS79" s="58">
        <f>BM79/BM$2*BM$5*BS$5</f>
        <v>0</v>
      </c>
      <c r="BT79" s="58">
        <f>BN79/BN$2*BN$5*BT$5</f>
        <v>0</v>
      </c>
      <c r="BU79" s="59">
        <f>SUM(BR79+BO79,BS79+BP79,BT79+BQ79)-MIN(BR79+BO79,BS79+BP79,BT79+BQ79)</f>
        <v>0</v>
      </c>
      <c r="BV79" s="125"/>
      <c r="BW79" s="188"/>
      <c r="BY79" s="75"/>
      <c r="CA79" s="75"/>
      <c r="CB79" s="58">
        <f>BV79/BV$2*BV$5*CB$5</f>
        <v>0</v>
      </c>
      <c r="CC79" s="58">
        <f>BW79/BW$2*BW$5*CC$5</f>
        <v>0</v>
      </c>
      <c r="CD79" s="58">
        <f>BX79/BX$2*BX$5*CD$5</f>
        <v>0</v>
      </c>
      <c r="CE79" s="59">
        <f>SUM(CB79+BY79,CC79+BZ79,CD79+CA79)-MIN(CB79+BY79,CC79+BZ79,CD79+CA79)</f>
        <v>0</v>
      </c>
      <c r="CF79" s="125"/>
      <c r="CG79" s="188"/>
      <c r="CI79" s="75"/>
      <c r="CK79" s="75"/>
      <c r="CL79" s="58">
        <f>CF79/CF$2*CF$5*CL$5</f>
        <v>0</v>
      </c>
      <c r="CM79" s="58">
        <f>CG79/CG$2*CG$5*CM$5</f>
        <v>0</v>
      </c>
      <c r="CN79" s="58">
        <f>CH79/CH$2*CH$5*CN$5</f>
        <v>0</v>
      </c>
      <c r="CO79" s="59">
        <f>SUM(CL79+CI79,CM79+CJ79,CN79+CK79)-MIN(CL79+CI79,CM79+CJ79,CN79+CK79)</f>
        <v>0</v>
      </c>
      <c r="CP79" s="188"/>
      <c r="CS79" s="75"/>
      <c r="CU79" s="75"/>
      <c r="CV79" s="58">
        <f>CP79/CP$2*CP$5*CV$5</f>
        <v>0</v>
      </c>
      <c r="CW79" s="58">
        <f>CQ79/CQ$2*CQ$5*CW$5</f>
        <v>0</v>
      </c>
      <c r="CX79" s="58">
        <f>CR79/$CR$2*CR$5*CX$5</f>
        <v>0</v>
      </c>
      <c r="CY79" s="59">
        <f>SUM(CV79+CS79,CW79+CT79,CX79+CU79)-MIN(CV79+CS79,CW79+CT79,CX79+CU79)</f>
        <v>0</v>
      </c>
      <c r="DA79" s="207" t="s">
        <v>45</v>
      </c>
      <c r="DB79" s="200" t="s">
        <v>191</v>
      </c>
      <c r="DC79" s="104">
        <v>2022</v>
      </c>
      <c r="DD79" s="216">
        <v>538.89</v>
      </c>
      <c r="DE79" s="123">
        <v>918.67</v>
      </c>
      <c r="DF79" s="134">
        <v>978.03</v>
      </c>
      <c r="DG79" s="105">
        <f t="shared" si="2"/>
        <v>506.18291494125947</v>
      </c>
      <c r="DH79" s="135">
        <v>2023</v>
      </c>
    </row>
    <row r="80" spans="1:112" customFormat="1" ht="12.9" customHeight="1" thickBot="1" x14ac:dyDescent="0.3">
      <c r="A80" s="51">
        <v>73</v>
      </c>
      <c r="B80" s="304" t="s">
        <v>127</v>
      </c>
      <c r="C80" s="184" t="s">
        <v>66</v>
      </c>
      <c r="D80" s="185"/>
      <c r="E80" s="51"/>
      <c r="F80" s="51"/>
      <c r="G80" s="58"/>
      <c r="H80" s="58"/>
      <c r="I80" s="58"/>
      <c r="J80" s="58">
        <f>D80/D$2*D$5*J$5</f>
        <v>0</v>
      </c>
      <c r="K80" s="58">
        <f>E80/E$2*E$5*K$5</f>
        <v>0</v>
      </c>
      <c r="L80" s="58">
        <f>F80/F$2*F$5*L$5</f>
        <v>0</v>
      </c>
      <c r="M80" s="59">
        <f>SUM(J80+G80,K80+H80,L80+I80)-MIN(J80+G80,K80+H80,L80+I80)</f>
        <v>0</v>
      </c>
      <c r="N80" s="129"/>
      <c r="O80" s="51"/>
      <c r="P80" s="51"/>
      <c r="Q80" s="58"/>
      <c r="R80" s="58"/>
      <c r="S80" s="58"/>
      <c r="T80" s="58">
        <f>N80/N$2*N$5*T$5</f>
        <v>0</v>
      </c>
      <c r="U80" s="58">
        <f>O80/O$2*O$5*U$5</f>
        <v>0</v>
      </c>
      <c r="V80" s="58">
        <f>P80/P$2*P$5*V$5</f>
        <v>0</v>
      </c>
      <c r="W80" s="59">
        <f>SUM(T80+Q80,U80+R80,V80+S80)-MIN(T80+Q80,U80+R80,V80+S80)</f>
        <v>0</v>
      </c>
      <c r="X80" s="51"/>
      <c r="Y80" s="51"/>
      <c r="Z80" s="201"/>
      <c r="AA80" s="58"/>
      <c r="AB80" s="58"/>
      <c r="AC80" s="8"/>
      <c r="AD80" s="58">
        <f>X80/X$2*X$5*AD$5</f>
        <v>0</v>
      </c>
      <c r="AE80" s="58">
        <f>Y80/Y$2*Y$5*AE$5</f>
        <v>0</v>
      </c>
      <c r="AF80" s="58">
        <f>Z80/Z$2*Z$5*AF$5</f>
        <v>0</v>
      </c>
      <c r="AG80" s="59">
        <f>SUM(AD80+AA80,AE80+AB80,AF80+AC80)-MIN(AD80+AA80,AE80+AB80,AF80+AC80)</f>
        <v>0</v>
      </c>
      <c r="AH80" s="51"/>
      <c r="AI80" s="201"/>
      <c r="AJ80" s="202"/>
      <c r="AK80" s="58"/>
      <c r="AL80" s="58"/>
      <c r="AM80" s="9"/>
      <c r="AN80" s="58">
        <f>AH80/AH$2*AH$5*AN$5</f>
        <v>0</v>
      </c>
      <c r="AO80" s="58">
        <f>AI80/AI$2*AI$5*AO$5</f>
        <v>0</v>
      </c>
      <c r="AP80" s="58">
        <f>AJ80/AJ$2*AJ$5*AP$5</f>
        <v>0</v>
      </c>
      <c r="AQ80" s="59">
        <f>SUM(AN80+AK80,AO80+AL80,AP80+AM80)-MIN(AN80+AK80,AO80+AL80,AP80+AM80)</f>
        <v>0</v>
      </c>
      <c r="AR80" s="201"/>
      <c r="AS80" s="202"/>
      <c r="AT80" s="96"/>
      <c r="AU80" s="58"/>
      <c r="AV80" s="73"/>
      <c r="AW80" s="54"/>
      <c r="AX80" s="58">
        <f>AR80/AR$2*AR$5*AX$5</f>
        <v>0</v>
      </c>
      <c r="AY80" s="58">
        <f>AS80/AS$2*AS$5*AY$5</f>
        <v>0</v>
      </c>
      <c r="AZ80" s="58">
        <f>AT80/AT$2*AT$5*AZ$5</f>
        <v>0</v>
      </c>
      <c r="BA80" s="59">
        <f>SUM(AX80+AU80,AY80+AV80,AZ80+AW80)-MIN(AX80+AU80,AY80+AV80,AZ80+AW80)</f>
        <v>0</v>
      </c>
      <c r="BB80" s="309"/>
      <c r="BC80" s="202"/>
      <c r="BD80" s="205"/>
      <c r="BE80" s="58"/>
      <c r="BF80" s="73"/>
      <c r="BG80" s="54"/>
      <c r="BH80" s="58">
        <f>BB80/BB$2*BB$5*BH$5</f>
        <v>0</v>
      </c>
      <c r="BI80" s="58">
        <f>BC80/BC$2*BC$5*BI$5</f>
        <v>0</v>
      </c>
      <c r="BJ80" s="58">
        <f>BD80/BD$2*BD$5*BJ$5</f>
        <v>0</v>
      </c>
      <c r="BK80" s="59">
        <f>SUM(BH80+BE80,BI80+BF80,BJ80+BG80)-MIN(BH80+BE80,BI80+BF80,BJ80+BG80)</f>
        <v>0</v>
      </c>
      <c r="BL80" s="202"/>
      <c r="BM80" s="125"/>
      <c r="BN80" s="188"/>
      <c r="BO80" s="75"/>
      <c r="BQ80" s="75"/>
      <c r="BR80" s="58">
        <f>BL80/BL$2*BL$5*BR$5</f>
        <v>0</v>
      </c>
      <c r="BS80" s="58">
        <f>BM80/BM$2*BM$5*BS$5</f>
        <v>0</v>
      </c>
      <c r="BT80" s="58">
        <f>BN80/BN$2*BN$5*BT$5</f>
        <v>0</v>
      </c>
      <c r="BU80" s="59">
        <f>SUM(BR80+BO80,BS80+BP80,BT80+BQ80)-MIN(BR80+BO80,BS80+BP80,BT80+BQ80)</f>
        <v>0</v>
      </c>
      <c r="BV80" s="125"/>
      <c r="BW80" s="188"/>
      <c r="BY80" s="75"/>
      <c r="CA80" s="75"/>
      <c r="CB80" s="58">
        <f>BV80/BV$2*BV$5*CB$5</f>
        <v>0</v>
      </c>
      <c r="CC80" s="58">
        <f>BW80/BW$2*BW$5*CC$5</f>
        <v>0</v>
      </c>
      <c r="CD80" s="58">
        <f>BX80/BX$2*BX$5*CD$5</f>
        <v>0</v>
      </c>
      <c r="CE80" s="59">
        <f>SUM(CB80+BY80,CC80+BZ80,CD80+CA80)-MIN(CB80+BY80,CC80+BZ80,CD80+CA80)</f>
        <v>0</v>
      </c>
      <c r="CF80" s="125"/>
      <c r="CG80" s="188"/>
      <c r="CH80" s="305"/>
      <c r="CI80" s="75"/>
      <c r="CK80" s="75"/>
      <c r="CL80" s="58">
        <f>CF80/CF$2*CF$5*CL$5</f>
        <v>0</v>
      </c>
      <c r="CM80" s="58">
        <f>CG80/CG$2*CG$5*CM$5</f>
        <v>0</v>
      </c>
      <c r="CN80" s="58">
        <f>CH80/CH$2*CH$5*CN$5</f>
        <v>0</v>
      </c>
      <c r="CO80" s="59">
        <f>SUM(CL80+CI80,CM80+CJ80,CN80+CK80)-MIN(CL80+CI80,CM80+CJ80,CN80+CK80)</f>
        <v>0</v>
      </c>
      <c r="CP80" s="188"/>
      <c r="CQ80" s="305"/>
      <c r="CS80" s="75"/>
      <c r="CU80" s="75"/>
      <c r="CV80" s="58">
        <f>CP80/CP$2*CP$5*CV$5</f>
        <v>0</v>
      </c>
      <c r="CW80" s="58">
        <f>CQ80/CQ$2*CQ$5*CW$5</f>
        <v>0</v>
      </c>
      <c r="CX80" s="58">
        <f>CR80/$CR$2*CR$5*CX$5</f>
        <v>0</v>
      </c>
      <c r="CY80" s="59">
        <f>SUM(CV80+CS80,CW80+CT80,CX80+CU80)-MIN(CV80+CS80,CW80+CT80,CX80+CU80)</f>
        <v>0</v>
      </c>
      <c r="DA80" s="207" t="s">
        <v>45</v>
      </c>
      <c r="DB80" s="200" t="s">
        <v>191</v>
      </c>
      <c r="DC80" s="104">
        <v>2022</v>
      </c>
      <c r="DD80" s="216">
        <v>444</v>
      </c>
      <c r="DE80" s="123">
        <v>918.67</v>
      </c>
      <c r="DF80" s="134">
        <v>978.03</v>
      </c>
      <c r="DG80" s="105">
        <f t="shared" si="2"/>
        <v>417.05211496579858</v>
      </c>
      <c r="DH80" s="135">
        <v>2024</v>
      </c>
    </row>
    <row r="81" spans="1:112" customFormat="1" ht="12.9" customHeight="1" thickBot="1" x14ac:dyDescent="0.3">
      <c r="A81" s="51">
        <v>74</v>
      </c>
      <c r="B81" s="184" t="s">
        <v>103</v>
      </c>
      <c r="C81" s="130" t="s">
        <v>31</v>
      </c>
      <c r="D81" s="185">
        <v>5693</v>
      </c>
      <c r="E81" s="185">
        <v>5750</v>
      </c>
      <c r="F81" s="185">
        <v>8938</v>
      </c>
      <c r="G81" s="175"/>
      <c r="H81" s="175"/>
      <c r="I81" s="175"/>
      <c r="J81" s="58">
        <f>D81/D$2*D$5*J$5</f>
        <v>334.37327252625761</v>
      </c>
      <c r="K81" s="58">
        <f>E81/E$2*E$5*K$5</f>
        <v>350.27751455259238</v>
      </c>
      <c r="L81" s="58">
        <f>F81/F$2*F$5*L$5</f>
        <v>449.30993510648022</v>
      </c>
      <c r="M81" s="59">
        <f>SUM(J81+G81,K81+H81,L81+I81)-MIN(J81+G81,K81+H81,L81+I81)</f>
        <v>799.58744965907272</v>
      </c>
      <c r="N81" s="192">
        <v>5750</v>
      </c>
      <c r="O81" s="185">
        <v>8938</v>
      </c>
      <c r="P81" s="185">
        <v>6501</v>
      </c>
      <c r="Q81" s="175"/>
      <c r="R81" s="175"/>
      <c r="S81" s="175"/>
      <c r="T81" s="58">
        <f>N81/N$2*N$5*T$5</f>
        <v>330.81765263300395</v>
      </c>
      <c r="U81" s="58">
        <f>O81/O$2*O$5*U$5</f>
        <v>367.61721963257474</v>
      </c>
      <c r="V81" s="58">
        <f>P81/P$2*P$5*V$5</f>
        <v>389.11198171727062</v>
      </c>
      <c r="W81" s="59">
        <f>SUM(T81+Q81,U81+R81,V81+S81)-MIN(T81+Q81,U81+R81,V81+S81)</f>
        <v>756.72920134984543</v>
      </c>
      <c r="X81" s="185">
        <v>8938</v>
      </c>
      <c r="Y81" s="185">
        <v>6501</v>
      </c>
      <c r="Z81" s="193"/>
      <c r="AA81" s="175"/>
      <c r="AB81" s="175"/>
      <c r="AC81" s="8"/>
      <c r="AD81" s="58">
        <f>X81/X$2*X$5*AD$5</f>
        <v>347.19404076409836</v>
      </c>
      <c r="AE81" s="58">
        <f>Y81/Y$2*Y$5*AE$5</f>
        <v>318.36434867776688</v>
      </c>
      <c r="AF81" s="58">
        <f>Z81/Z$2*Z$5*AF$5</f>
        <v>0</v>
      </c>
      <c r="AG81" s="59">
        <f>SUM(AD81+AA81,AE81+AB81,AF81+AC81)-MIN(AD81+AA81,AE81+AB81,AF81+AC81)</f>
        <v>665.5583894418653</v>
      </c>
      <c r="AH81" s="185">
        <v>6501</v>
      </c>
      <c r="AI81" s="193"/>
      <c r="AJ81" s="194"/>
      <c r="AK81" s="175"/>
      <c r="AL81" s="175"/>
      <c r="AM81" s="9"/>
      <c r="AN81" s="58">
        <f>AH81/AH$2*AH$5*AN$5</f>
        <v>300.67744041789098</v>
      </c>
      <c r="AO81" s="58">
        <f>AI81/AI$2*AI$5*AO$5</f>
        <v>0</v>
      </c>
      <c r="AP81" s="93">
        <f>$DG$16</f>
        <v>375.38894664558114</v>
      </c>
      <c r="AQ81" s="59">
        <f>SUM(AN81+AK81,AO81+AL81,AP81+AM81)-MIN(AN81+AK81,AO81+AL81,AP81+AM81)</f>
        <v>676.06638706347212</v>
      </c>
      <c r="AR81" s="193"/>
      <c r="AS81" s="194"/>
      <c r="AT81" s="96"/>
      <c r="AU81" s="175"/>
      <c r="AV81" s="179"/>
      <c r="AW81" s="54"/>
      <c r="AX81" s="58">
        <f>AR81/AR$2*AR$5*AX$5</f>
        <v>0</v>
      </c>
      <c r="AY81" s="58">
        <f>AS81/AS$2*AS$5*AY$5</f>
        <v>0</v>
      </c>
      <c r="AZ81" s="58">
        <f>AT81/AT$2*AT$5*AZ$5</f>
        <v>0</v>
      </c>
      <c r="BA81" s="59">
        <f>SUM(AX81+AU81,AY81+AV81,AZ81+AW81)-MIN(AX81+AU81,AY81+AV81,AZ81+AW81)</f>
        <v>0</v>
      </c>
      <c r="BB81" s="193"/>
      <c r="BC81" s="194"/>
      <c r="BD81" s="205"/>
      <c r="BE81" s="175"/>
      <c r="BF81" s="179"/>
      <c r="BG81" s="54"/>
      <c r="BH81" s="58">
        <f>BB81/BB$2*BB$5*BH$5</f>
        <v>0</v>
      </c>
      <c r="BI81" s="58">
        <f>BC81/BC$2*BC$5*BI$5</f>
        <v>0</v>
      </c>
      <c r="BJ81" s="58">
        <f>BD81/BD$2*BD$5*BJ$5</f>
        <v>0</v>
      </c>
      <c r="BK81" s="59">
        <f>SUM(BH81+BE81,BI81+BF81,BJ81+BG81)-MIN(BH81+BE81,BI81+BF81,BJ81+BG81)</f>
        <v>0</v>
      </c>
      <c r="BL81" s="194"/>
      <c r="BM81" s="125"/>
      <c r="BN81" s="188"/>
      <c r="BO81" s="75"/>
      <c r="BQ81" s="75"/>
      <c r="BR81" s="58">
        <f>BL81/BL$2*BL$5*BR$5</f>
        <v>0</v>
      </c>
      <c r="BS81" s="58">
        <f>BM81/BM$2*BM$5*BS$5</f>
        <v>0</v>
      </c>
      <c r="BT81" s="58">
        <f>BN81/BN$2*BN$5*BT$5</f>
        <v>0</v>
      </c>
      <c r="BU81" s="59">
        <f>SUM(BR81+BO81,BS81+BP81,BT81+BQ81)-MIN(BR81+BO81,BS81+BP81,BT81+BQ81)</f>
        <v>0</v>
      </c>
      <c r="BV81" s="125"/>
      <c r="BW81" s="188"/>
      <c r="BY81" s="75"/>
      <c r="CA81" s="75"/>
      <c r="CB81" s="58">
        <f>BV81/BV$2*BV$5*CB$5</f>
        <v>0</v>
      </c>
      <c r="CC81" s="58">
        <f>BW81/BW$2*BW$5*CC$5</f>
        <v>0</v>
      </c>
      <c r="CD81" s="58">
        <f>BX81/BX$2*BX$5*CD$5</f>
        <v>0</v>
      </c>
      <c r="CE81" s="59">
        <f>SUM(CB81+BY81,CC81+BZ81,CD81+CA81)-MIN(CB81+BY81,CC81+BZ81,CD81+CA81)</f>
        <v>0</v>
      </c>
      <c r="CF81" s="125"/>
      <c r="CG81" s="188"/>
      <c r="CI81" s="75"/>
      <c r="CK81" s="75"/>
      <c r="CL81" s="58">
        <f>CF81/CF$2*CF$5*CL$5</f>
        <v>0</v>
      </c>
      <c r="CM81" s="58">
        <f>CG81/CG$2*CG$5*CM$5</f>
        <v>0</v>
      </c>
      <c r="CN81" s="58">
        <f>CH81/CH$2*CH$5*CN$5</f>
        <v>0</v>
      </c>
      <c r="CO81" s="59">
        <f>SUM(CL81+CI81,CM81+CJ81,CN81+CK81)-MIN(CL81+CI81,CM81+CJ81,CN81+CK81)</f>
        <v>0</v>
      </c>
      <c r="CP81" s="188"/>
      <c r="CS81" s="75"/>
      <c r="CU81" s="75"/>
      <c r="CV81" s="58">
        <f>CP81/CP$2*CP$5*CV$5</f>
        <v>0</v>
      </c>
      <c r="CW81" s="58">
        <f>CQ81/CQ$2*CQ$5*CW$5</f>
        <v>0</v>
      </c>
      <c r="CX81" s="58">
        <f>CR81/$CR$2*CR$5*CX$5</f>
        <v>0</v>
      </c>
      <c r="CY81" s="59">
        <f>SUM(CV81+CS81,CW81+CT81,CX81+CU81)-MIN(CV81+CS81,CW81+CT81,CX81+CU81)</f>
        <v>0</v>
      </c>
      <c r="DA81" s="207" t="s">
        <v>97</v>
      </c>
      <c r="DB81" s="200" t="s">
        <v>192</v>
      </c>
      <c r="DC81" s="104">
        <v>2023</v>
      </c>
      <c r="DD81" s="216">
        <v>470.91</v>
      </c>
      <c r="DE81" s="123">
        <v>583.45000000000005</v>
      </c>
      <c r="DF81" s="134">
        <v>965.46</v>
      </c>
      <c r="DG81" s="105">
        <f t="shared" si="2"/>
        <v>284.58189826611152</v>
      </c>
      <c r="DH81" s="135">
        <v>2024</v>
      </c>
    </row>
    <row r="82" spans="1:112" customFormat="1" ht="12.9" customHeight="1" thickBot="1" x14ac:dyDescent="0.3">
      <c r="A82" s="51">
        <v>75</v>
      </c>
      <c r="B82" s="184" t="s">
        <v>89</v>
      </c>
      <c r="C82" s="130" t="s">
        <v>31</v>
      </c>
      <c r="D82" s="185"/>
      <c r="E82" s="185">
        <v>5595</v>
      </c>
      <c r="F82" s="185">
        <v>9271</v>
      </c>
      <c r="G82" s="175"/>
      <c r="H82" s="175"/>
      <c r="I82" s="175"/>
      <c r="J82" s="58">
        <f>D82/D$2*D$5*J$5</f>
        <v>0</v>
      </c>
      <c r="K82" s="58">
        <f>E82/E$2*E$5*K$5</f>
        <v>340.83525111682684</v>
      </c>
      <c r="L82" s="58">
        <f>F82/F$2*F$5*L$5</f>
        <v>466.04972123206289</v>
      </c>
      <c r="M82" s="59">
        <f>SUM(J82+G82,K82+H82,L82+I82)-MIN(J82+G82,K82+H82,L82+I82)</f>
        <v>806.88497234888973</v>
      </c>
      <c r="N82" s="192">
        <v>5595</v>
      </c>
      <c r="O82" s="185">
        <v>9271</v>
      </c>
      <c r="P82" s="185">
        <v>7628</v>
      </c>
      <c r="Q82" s="175"/>
      <c r="R82" s="175"/>
      <c r="S82" s="175"/>
      <c r="T82" s="58">
        <f>N82/N$2*N$5*T$5</f>
        <v>321.89995938811427</v>
      </c>
      <c r="U82" s="58">
        <f>O82/O$2*O$5*U$5</f>
        <v>381.31340828077873</v>
      </c>
      <c r="V82" s="58">
        <f>P82/P$2*P$5*V$5</f>
        <v>456.56763521601914</v>
      </c>
      <c r="W82" s="59">
        <f>SUM(T82+Q82,U82+R82,V82+S82)-MIN(T82+Q82,U82+R82,V82+S82)</f>
        <v>837.88104349679793</v>
      </c>
      <c r="X82" s="185">
        <v>9271</v>
      </c>
      <c r="Y82" s="185">
        <v>7628</v>
      </c>
      <c r="Z82" s="189">
        <v>779</v>
      </c>
      <c r="AA82" s="175"/>
      <c r="AB82" s="175"/>
      <c r="AC82" s="8"/>
      <c r="AD82" s="58">
        <f>X82/X$2*X$5*AD$5</f>
        <v>360.12933004295769</v>
      </c>
      <c r="AE82" s="58">
        <f>Y82/Y$2*Y$5*AE$5</f>
        <v>373.55533790401569</v>
      </c>
      <c r="AF82" s="58">
        <f>Z82/Z$2*Z$5*AF$5</f>
        <v>100.83618438582468</v>
      </c>
      <c r="AG82" s="59">
        <f>SUM(AD82+AA82,AE82+AB82,AF82+AC82)-MIN(AD82+AA82,AE82+AB82,AF82+AC82)</f>
        <v>733.68466794697338</v>
      </c>
      <c r="AH82" s="185">
        <v>7628</v>
      </c>
      <c r="AI82" s="189">
        <v>779</v>
      </c>
      <c r="AJ82" s="190"/>
      <c r="AK82" s="175"/>
      <c r="AL82" s="175"/>
      <c r="AM82" s="9"/>
      <c r="AN82" s="58">
        <f>AH82/AH$2*AH$5*AN$5</f>
        <v>352.80226357601481</v>
      </c>
      <c r="AO82" s="58">
        <f>AI82/AI$2*AI$5*AO$5</f>
        <v>86.742366107114307</v>
      </c>
      <c r="AP82" s="58">
        <f>AJ82/AJ$2*AJ$5*AP$5</f>
        <v>0</v>
      </c>
      <c r="AQ82" s="59">
        <f>SUM(AN82+AK82,AO82+AL82,AP82+AM82)-MIN(AN82+AK82,AO82+AL82,AP82+AM82)</f>
        <v>439.54462968312913</v>
      </c>
      <c r="AR82" s="189">
        <v>779</v>
      </c>
      <c r="AS82" s="190"/>
      <c r="AT82" s="96"/>
      <c r="AU82" s="175"/>
      <c r="AV82" s="179"/>
      <c r="AW82" s="54"/>
      <c r="AX82" s="58">
        <f>AR82/AR$2*AR$5*AX$5</f>
        <v>81.553184119371167</v>
      </c>
      <c r="AY82" s="58">
        <f>AS82/AS$2*AS$5*AY$5</f>
        <v>0</v>
      </c>
      <c r="AZ82" s="58">
        <f>AT82/AT$2*AT$5*AZ$5</f>
        <v>0</v>
      </c>
      <c r="BA82" s="59">
        <f>SUM(AX82+AU82,AY82+AV82,AZ82+AW82)-MIN(AX82+AU82,AY82+AV82,AZ82+AW82)</f>
        <v>81.553184119371167</v>
      </c>
      <c r="BB82" s="189"/>
      <c r="BC82" s="269"/>
      <c r="BD82" s="205"/>
      <c r="BE82" s="175"/>
      <c r="BF82" s="179"/>
      <c r="BG82" s="54"/>
      <c r="BH82" s="58">
        <f>BB82/BB$2*BB$5*BH$5</f>
        <v>0</v>
      </c>
      <c r="BI82" s="58">
        <f>BC82/BC$2*BC$5*BI$5</f>
        <v>0</v>
      </c>
      <c r="BJ82" s="58">
        <f>BD82/BD$2*BD$5*BJ$5</f>
        <v>0</v>
      </c>
      <c r="BK82" s="59">
        <f>SUM(BH82+BE82,BI82+BF82,BJ82+BG82)-MIN(BH82+BE82,BI82+BF82,BJ82+BG82)</f>
        <v>0</v>
      </c>
      <c r="BL82" s="269"/>
      <c r="BM82" s="125"/>
      <c r="BN82" s="188"/>
      <c r="BO82" s="75"/>
      <c r="BQ82" s="75"/>
      <c r="BR82" s="58">
        <f>BL82/BL$2*BL$5*BR$5</f>
        <v>0</v>
      </c>
      <c r="BS82" s="58">
        <f>BM82/BM$2*BM$5*BS$5</f>
        <v>0</v>
      </c>
      <c r="BT82" s="58">
        <f>BN82/BN$2*BN$5*BT$5</f>
        <v>0</v>
      </c>
      <c r="BU82" s="59">
        <f>SUM(BR82+BO82,BS82+BP82,BT82+BQ82)-MIN(BR82+BO82,BS82+BP82,BT82+BQ82)</f>
        <v>0</v>
      </c>
      <c r="BV82" s="125"/>
      <c r="BW82" s="188"/>
      <c r="BY82" s="75"/>
      <c r="CA82" s="75"/>
      <c r="CB82" s="58">
        <f>BV82/BV$2*BV$5*CB$5</f>
        <v>0</v>
      </c>
      <c r="CC82" s="58">
        <f>BW82/BW$2*BW$5*CC$5</f>
        <v>0</v>
      </c>
      <c r="CD82" s="58">
        <f>BX82/BX$2*BX$5*CD$5</f>
        <v>0</v>
      </c>
      <c r="CE82" s="59">
        <f>SUM(CB82+BY82,CC82+BZ82,CD82+CA82)-MIN(CB82+BY82,CC82+BZ82,CD82+CA82)</f>
        <v>0</v>
      </c>
      <c r="CF82" s="125"/>
      <c r="CG82" s="188"/>
      <c r="CI82" s="75"/>
      <c r="CK82" s="75"/>
      <c r="CL82" s="58">
        <f>CF82/CF$2*CF$5*CL$5</f>
        <v>0</v>
      </c>
      <c r="CM82" s="58">
        <f>CG82/CG$2*CG$5*CM$5</f>
        <v>0</v>
      </c>
      <c r="CN82" s="58">
        <f>CH82/CH$2*CH$5*CN$5</f>
        <v>0</v>
      </c>
      <c r="CO82" s="59">
        <f>SUM(CL82+CI82,CM82+CJ82,CN82+CK82)-MIN(CL82+CI82,CM82+CJ82,CN82+CK82)</f>
        <v>0</v>
      </c>
      <c r="CP82" s="188"/>
      <c r="CS82" s="75"/>
      <c r="CU82" s="75"/>
      <c r="CV82" s="58">
        <f>CP82/CP$2*CP$5*CV$5</f>
        <v>0</v>
      </c>
      <c r="CW82" s="58">
        <f>CQ82/CQ$2*CQ$5*CW$5</f>
        <v>0</v>
      </c>
      <c r="CX82" s="58">
        <f>CR82/$CR$2*CR$5*CX$5</f>
        <v>0</v>
      </c>
      <c r="CY82" s="59">
        <f>SUM(CV82+CS82,CW82+CT82,CX82+CU82)-MIN(CV82+CS82,CW82+CT82,CX82+CU82)</f>
        <v>0</v>
      </c>
      <c r="DA82" s="207" t="s">
        <v>90</v>
      </c>
      <c r="DB82" s="200" t="s">
        <v>192</v>
      </c>
      <c r="DC82" s="104">
        <v>2023</v>
      </c>
      <c r="DD82" s="216">
        <v>470.91</v>
      </c>
      <c r="DE82" s="123">
        <v>814.64</v>
      </c>
      <c r="DF82" s="134">
        <v>965.46</v>
      </c>
      <c r="DG82" s="105">
        <f t="shared" si="2"/>
        <v>397.34646945497479</v>
      </c>
      <c r="DH82" s="135">
        <v>2024</v>
      </c>
    </row>
    <row r="83" spans="1:112" customFormat="1" ht="12.9" customHeight="1" x14ac:dyDescent="0.25">
      <c r="A83" s="51">
        <v>76</v>
      </c>
      <c r="B83" s="184" t="s">
        <v>56</v>
      </c>
      <c r="C83" s="184" t="s">
        <v>57</v>
      </c>
      <c r="D83" s="185"/>
      <c r="E83" s="51"/>
      <c r="F83" s="51"/>
      <c r="G83" s="58"/>
      <c r="H83" s="58"/>
      <c r="I83" s="58"/>
      <c r="J83" s="58">
        <f>D83/D$2*D$5*J$5</f>
        <v>0</v>
      </c>
      <c r="K83" s="58">
        <f>E83/E$2*E$5*K$5</f>
        <v>0</v>
      </c>
      <c r="L83" s="58">
        <f>F83/F$2*F$5*L$5</f>
        <v>0</v>
      </c>
      <c r="M83" s="59">
        <f>SUM(J83+G83,K83+H83,L83+I83)-MIN(J83+G83,K83+H83,L83+I83)</f>
        <v>0</v>
      </c>
      <c r="N83" s="129"/>
      <c r="O83" s="51"/>
      <c r="P83" s="51"/>
      <c r="Q83" s="58"/>
      <c r="R83" s="58"/>
      <c r="S83" s="58"/>
      <c r="T83" s="58">
        <f>N83/N$2*N$5*T$5</f>
        <v>0</v>
      </c>
      <c r="U83" s="58">
        <f>O83/O$2*O$5*U$5</f>
        <v>0</v>
      </c>
      <c r="V83" s="58">
        <f>P83/P$2*P$5*V$5</f>
        <v>0</v>
      </c>
      <c r="W83" s="59">
        <f>SUM(T83+Q83,U83+R83,V83+S83)-MIN(T83+Q83,U83+R83,V83+S83)</f>
        <v>0</v>
      </c>
      <c r="X83" s="51"/>
      <c r="Y83" s="51"/>
      <c r="Z83" s="193"/>
      <c r="AA83" s="58"/>
      <c r="AB83" s="58"/>
      <c r="AC83" s="8"/>
      <c r="AD83" s="58">
        <f>X83/X$2*X$5*AD$5</f>
        <v>0</v>
      </c>
      <c r="AE83" s="58">
        <f>Y83/Y$2*Y$5*AE$5</f>
        <v>0</v>
      </c>
      <c r="AF83" s="58">
        <f>Z83/Z$2*Z$5*AF$5</f>
        <v>0</v>
      </c>
      <c r="AG83" s="59">
        <f>SUM(AD83+AA83,AE83+AB83,AF83+AC83)-MIN(AD83+AA83,AE83+AB83,AF83+AC83)</f>
        <v>0</v>
      </c>
      <c r="AH83" s="51"/>
      <c r="AI83" s="193"/>
      <c r="AJ83" s="194"/>
      <c r="AK83" s="58"/>
      <c r="AL83" s="58"/>
      <c r="AM83" s="9"/>
      <c r="AN83" s="58">
        <f>AH83/AH$2*AH$5*AN$5</f>
        <v>0</v>
      </c>
      <c r="AO83" s="58">
        <f>AI83/AI$2*AI$5*AO$5</f>
        <v>0</v>
      </c>
      <c r="AP83" s="58">
        <f>AJ83/AJ$2*AJ$5*AP$5</f>
        <v>0</v>
      </c>
      <c r="AQ83" s="59">
        <f>SUM(AN83+AK83,AO83+AL83,AP83+AM83)-MIN(AN83+AK83,AO83+AL83,AP83+AM83)</f>
        <v>0</v>
      </c>
      <c r="AR83" s="193"/>
      <c r="AS83" s="194"/>
      <c r="AT83" s="96"/>
      <c r="AU83" s="58"/>
      <c r="AV83" s="73"/>
      <c r="AW83" s="54"/>
      <c r="AX83" s="58">
        <f>AR83/AR$2*AR$5*AX$5</f>
        <v>0</v>
      </c>
      <c r="AY83" s="58">
        <f>AS83/AS$2*AS$5*AY$5</f>
        <v>0</v>
      </c>
      <c r="AZ83" s="58">
        <f>AT83/AT$2*AT$5*AZ$5</f>
        <v>0</v>
      </c>
      <c r="BA83" s="59">
        <f>SUM(AX83+AU83,AY83+AV83,AZ83+AW83)-MIN(AX83+AU83,AY83+AV83,AZ83+AW83)</f>
        <v>0</v>
      </c>
      <c r="BB83" s="193"/>
      <c r="BC83" s="194"/>
      <c r="BD83" s="205"/>
      <c r="BE83" s="58"/>
      <c r="BF83" s="73"/>
      <c r="BG83" s="54"/>
      <c r="BH83" s="58">
        <f>BB83/BB$2*BB$5*BH$5</f>
        <v>0</v>
      </c>
      <c r="BI83" s="58">
        <f>BC83/BC$2*BC$5*BI$5</f>
        <v>0</v>
      </c>
      <c r="BJ83" s="58">
        <f>BD83/BD$2*BD$5*BJ$5</f>
        <v>0</v>
      </c>
      <c r="BK83" s="59">
        <f>SUM(BH83+BE83,BI83+BF83,BJ83+BG83)-MIN(BH83+BE83,BI83+BF83,BJ83+BG83)</f>
        <v>0</v>
      </c>
      <c r="BL83" s="194"/>
      <c r="BM83" s="125"/>
      <c r="BN83" s="188"/>
      <c r="BO83" s="75"/>
      <c r="BQ83" s="75"/>
      <c r="BR83" s="58">
        <f>BL83/BL$2*BL$5*BR$5</f>
        <v>0</v>
      </c>
      <c r="BS83" s="58">
        <f>BM83/BM$2*BM$5*BS$5</f>
        <v>0</v>
      </c>
      <c r="BT83" s="58">
        <f>BN83/BN$2*BN$5*BT$5</f>
        <v>0</v>
      </c>
      <c r="BU83" s="59">
        <f>SUM(BR83+BO83,BS83+BP83,BT83+BQ83)-MIN(BR83+BO83,BS83+BP83,BT83+BQ83)</f>
        <v>0</v>
      </c>
      <c r="BV83" s="125"/>
      <c r="BW83" s="188"/>
      <c r="BY83" s="75"/>
      <c r="CA83" s="75"/>
      <c r="CB83" s="58">
        <f>BV83/BV$2*BV$5*CB$5</f>
        <v>0</v>
      </c>
      <c r="CC83" s="58">
        <f>BW83/BW$2*BW$5*CC$5</f>
        <v>0</v>
      </c>
      <c r="CD83" s="58">
        <f>BX83/BX$2*BX$5*CD$5</f>
        <v>0</v>
      </c>
      <c r="CE83" s="59">
        <f>SUM(CB83+BY83,CC83+BZ83,CD83+CA83)-MIN(CB83+BY83,CC83+BZ83,CD83+CA83)</f>
        <v>0</v>
      </c>
      <c r="CF83" s="125"/>
      <c r="CG83" s="188"/>
      <c r="CI83" s="75"/>
      <c r="CK83" s="75"/>
      <c r="CL83" s="58">
        <f>CF83/CF$2*CF$5*CL$5</f>
        <v>0</v>
      </c>
      <c r="CM83" s="58">
        <f>CG83/CG$2*CG$5*CM$5</f>
        <v>0</v>
      </c>
      <c r="CN83" s="58">
        <f>CH83/CH$2*CH$5*CN$5</f>
        <v>0</v>
      </c>
      <c r="CO83" s="59">
        <f>SUM(CL83+CI83,CM83+CJ83,CN83+CK83)-MIN(CL83+CI83,CM83+CJ83,CN83+CK83)</f>
        <v>0</v>
      </c>
      <c r="CP83" s="188"/>
      <c r="CS83" s="75"/>
      <c r="CU83" s="75"/>
      <c r="CV83" s="58">
        <f>CP83/CP$2*CP$5*CV$5</f>
        <v>0</v>
      </c>
      <c r="CW83" s="58">
        <f>CQ83/CQ$2*CQ$5*CW$5</f>
        <v>0</v>
      </c>
      <c r="CX83" s="58">
        <f>CR83/$CR$2*CR$5*CX$5</f>
        <v>0</v>
      </c>
      <c r="CY83" s="59">
        <f>SUM(CV83+CS83,CW83+CT83,CX83+CU83)-MIN(CV83+CS83,CW83+CT83,CX83+CU83)</f>
        <v>0</v>
      </c>
      <c r="DA83" s="207" t="s">
        <v>45</v>
      </c>
      <c r="DB83" s="200" t="s">
        <v>191</v>
      </c>
      <c r="DC83" s="104">
        <v>2022</v>
      </c>
      <c r="DD83" s="216">
        <f>$CV$5</f>
        <v>419.44285714285712</v>
      </c>
      <c r="DE83" s="123">
        <v>918.67</v>
      </c>
      <c r="DF83" s="134">
        <v>978.03</v>
      </c>
      <c r="DG83" s="105">
        <f t="shared" si="2"/>
        <v>393.98542945658983</v>
      </c>
      <c r="DH83" s="135">
        <v>2025</v>
      </c>
    </row>
    <row r="84" spans="1:112" customFormat="1" ht="12.9" customHeight="1" x14ac:dyDescent="0.25">
      <c r="A84" s="51">
        <v>77</v>
      </c>
      <c r="B84" s="173" t="s">
        <v>65</v>
      </c>
      <c r="C84" s="173" t="s">
        <v>66</v>
      </c>
      <c r="D84" s="174"/>
      <c r="E84" s="131"/>
      <c r="F84" s="51"/>
      <c r="G84" s="58"/>
      <c r="H84" s="58"/>
      <c r="I84" s="58"/>
      <c r="J84" s="58">
        <f>D84/D$2*D$5*J$5</f>
        <v>0</v>
      </c>
      <c r="K84" s="58">
        <f>E84/E$2*E$5*K$5</f>
        <v>0</v>
      </c>
      <c r="L84" s="58">
        <f>F84/F$2*F$5*L$5</f>
        <v>0</v>
      </c>
      <c r="M84" s="59">
        <f>SUM(J84+G84,K84+H84,L84+I84)-MIN(J84+G84,K84+H84,L84+I84)</f>
        <v>0</v>
      </c>
      <c r="N84" s="138"/>
      <c r="O84" s="51"/>
      <c r="P84" s="51"/>
      <c r="Q84" s="58"/>
      <c r="R84" s="58"/>
      <c r="S84" s="58"/>
      <c r="T84" s="58">
        <f>N84/N$2*N$5*T$5</f>
        <v>0</v>
      </c>
      <c r="U84" s="58">
        <f>O84/O$2*O$5*U$5</f>
        <v>0</v>
      </c>
      <c r="V84" s="58">
        <f>P84/P$2*P$5*V$5</f>
        <v>0</v>
      </c>
      <c r="W84" s="59">
        <f>SUM(T84+Q84,U84+R84,V84+S84)-MIN(T84+Q84,U84+R84,V84+S84)</f>
        <v>0</v>
      </c>
      <c r="X84" s="51"/>
      <c r="Y84" s="51"/>
      <c r="Z84" s="309"/>
      <c r="AA84" s="58"/>
      <c r="AB84" s="58"/>
      <c r="AC84" s="8"/>
      <c r="AD84" s="58">
        <f>X84/X$2*X$5*AD$5</f>
        <v>0</v>
      </c>
      <c r="AE84" s="58">
        <f>Y84/Y$2*Y$5*AE$5</f>
        <v>0</v>
      </c>
      <c r="AF84" s="58">
        <f>Z84/Z$2*Z$5*AF$5</f>
        <v>0</v>
      </c>
      <c r="AG84" s="59">
        <f>SUM(AD84+AA84,AE84+AB84,AF84+AC84)-MIN(AD84+AA84,AE84+AB84,AF84+AC84)</f>
        <v>0</v>
      </c>
      <c r="AH84" s="51"/>
      <c r="AI84" s="309"/>
      <c r="AJ84" s="202"/>
      <c r="AK84" s="58"/>
      <c r="AL84" s="58"/>
      <c r="AM84" s="9"/>
      <c r="AN84" s="58">
        <f>AH84/AH$2*AH$5*AN$5</f>
        <v>0</v>
      </c>
      <c r="AO84" s="58">
        <f>AI84/AI$2*AI$5*AO$5</f>
        <v>0</v>
      </c>
      <c r="AP84" s="58">
        <f>AJ84/AJ$2*AJ$5*AP$5</f>
        <v>0</v>
      </c>
      <c r="AQ84" s="59">
        <f>SUM(AN84+AK84,AO84+AL84,AP84+AM84)-MIN(AN84+AK84,AO84+AL84,AP84+AM84)</f>
        <v>0</v>
      </c>
      <c r="AR84" s="309"/>
      <c r="AS84" s="202"/>
      <c r="AT84" s="96"/>
      <c r="AU84" s="58"/>
      <c r="AV84" s="73"/>
      <c r="AW84" s="54"/>
      <c r="AX84" s="58">
        <f>AR84/AR$2*AR$5*AX$5</f>
        <v>0</v>
      </c>
      <c r="AY84" s="58">
        <f>AS84/AS$2*AS$5*AY$5</f>
        <v>0</v>
      </c>
      <c r="AZ84" s="58">
        <f>AT84/AT$2*AT$5*AZ$5</f>
        <v>0</v>
      </c>
      <c r="BA84" s="59">
        <f>SUM(AX84+AU84,AY84+AV84,AZ84+AW84)-MIN(AX84+AU84,AY84+AV84,AZ84+AW84)</f>
        <v>0</v>
      </c>
      <c r="BB84" s="309"/>
      <c r="BC84" s="202"/>
      <c r="BD84" s="205"/>
      <c r="BE84" s="58"/>
      <c r="BF84" s="73"/>
      <c r="BG84" s="54"/>
      <c r="BH84" s="58">
        <f>BB84/BB$2*BB$5*BH$5</f>
        <v>0</v>
      </c>
      <c r="BI84" s="58">
        <f>BC84/BC$2*BC$5*BI$5</f>
        <v>0</v>
      </c>
      <c r="BJ84" s="58">
        <f>BD84/BD$2*BD$5*BJ$5</f>
        <v>0</v>
      </c>
      <c r="BK84" s="59">
        <f>SUM(BH84+BE84,BI84+BF84,BJ84+BG84)-MIN(BH84+BE84,BI84+BF84,BJ84+BG84)</f>
        <v>0</v>
      </c>
      <c r="BL84" s="202"/>
      <c r="BM84" s="125"/>
      <c r="BN84" s="188"/>
      <c r="BO84" s="75"/>
      <c r="BQ84" s="75"/>
      <c r="BR84" s="58">
        <f>BL84/BL$2*BL$5*BR$5</f>
        <v>0</v>
      </c>
      <c r="BS84" s="58">
        <f>BM84/BM$2*BM$5*BS$5</f>
        <v>0</v>
      </c>
      <c r="BT84" s="58">
        <f>BN84/BN$2*BN$5*BT$5</f>
        <v>0</v>
      </c>
      <c r="BU84" s="59">
        <f>SUM(BR84+BO84,BS84+BP84,BT84+BQ84)-MIN(BR84+BO84,BS84+BP84,BT84+BQ84)</f>
        <v>0</v>
      </c>
      <c r="BV84" s="125"/>
      <c r="BW84" s="188"/>
      <c r="BY84" s="75"/>
      <c r="CA84" s="75"/>
      <c r="CB84" s="58">
        <f>BV84/BV$2*BV$5*CB$5</f>
        <v>0</v>
      </c>
      <c r="CC84" s="58">
        <f>BW84/BW$2*BW$5*CC$5</f>
        <v>0</v>
      </c>
      <c r="CD84" s="58">
        <f>BX84/BX$2*BX$5*CD$5</f>
        <v>0</v>
      </c>
      <c r="CE84" s="59">
        <f>SUM(CB84+BY84,CC84+BZ84,CD84+CA84)-MIN(CB84+BY84,CC84+BZ84,CD84+CA84)</f>
        <v>0</v>
      </c>
      <c r="CF84" s="125"/>
      <c r="CG84" s="188"/>
      <c r="CI84" s="75"/>
      <c r="CK84" s="75"/>
      <c r="CL84" s="58">
        <f>CF84/CF$2*CF$5*CL$5</f>
        <v>0</v>
      </c>
      <c r="CM84" s="58">
        <f>CG84/CG$2*CG$5*CM$5</f>
        <v>0</v>
      </c>
      <c r="CN84" s="58">
        <f>CH84/CH$2*CH$5*CN$5</f>
        <v>0</v>
      </c>
      <c r="CO84" s="59">
        <f>SUM(CL84+CI84,CM84+CJ84,CN84+CK84)-MIN(CL84+CI84,CM84+CJ84,CN84+CK84)</f>
        <v>0</v>
      </c>
      <c r="CP84" s="188"/>
      <c r="CS84" s="75"/>
      <c r="CU84" s="75"/>
      <c r="CV84" s="58">
        <f>CP84/CP$2*CP$5*CV$5</f>
        <v>0</v>
      </c>
      <c r="CW84" s="58">
        <f>CQ84/CQ$2*CQ$5*CW$5</f>
        <v>0</v>
      </c>
      <c r="CX84" s="58">
        <f>CR84/$CR$2*CR$5*CX$5</f>
        <v>0</v>
      </c>
      <c r="CY84" s="59">
        <f>SUM(CV84+CS84,CW84+CT84,CX84+CU84)-MIN(CV84+CS84,CW84+CT84,CX84+CU84)</f>
        <v>0</v>
      </c>
      <c r="DA84" s="207" t="s">
        <v>97</v>
      </c>
      <c r="DB84" s="200" t="s">
        <v>192</v>
      </c>
      <c r="DC84" s="104">
        <v>2023</v>
      </c>
      <c r="DD84" s="216">
        <f>$CW$5</f>
        <v>410.45714285714286</v>
      </c>
      <c r="DE84" s="123">
        <v>583.45000000000005</v>
      </c>
      <c r="DF84" s="134">
        <v>965.46</v>
      </c>
      <c r="DG84" s="105">
        <f t="shared" si="2"/>
        <v>248.04882646614053</v>
      </c>
      <c r="DH84" s="135">
        <v>2025</v>
      </c>
    </row>
    <row r="85" spans="1:112" customFormat="1" ht="12.9" customHeight="1" x14ac:dyDescent="0.25">
      <c r="A85" s="51">
        <v>78</v>
      </c>
      <c r="B85" s="184" t="s">
        <v>42</v>
      </c>
      <c r="C85" s="184" t="s">
        <v>43</v>
      </c>
      <c r="D85" s="185"/>
      <c r="E85" s="51"/>
      <c r="F85" s="51"/>
      <c r="G85" s="58"/>
      <c r="H85" s="58"/>
      <c r="I85" s="58"/>
      <c r="J85" s="58">
        <f>D85/D$2*D$5*J$5</f>
        <v>0</v>
      </c>
      <c r="K85" s="58">
        <f>E85/E$2*E$5*K$5</f>
        <v>0</v>
      </c>
      <c r="L85" s="58">
        <f>F85/F$2*F$5*L$5</f>
        <v>0</v>
      </c>
      <c r="M85" s="59">
        <f>SUM(J85+G85,K85+H85,L85+I85)-MIN(J85+G85,K85+H85,L85+I85)</f>
        <v>0</v>
      </c>
      <c r="N85" s="129"/>
      <c r="O85" s="51"/>
      <c r="P85" s="51"/>
      <c r="Q85" s="58"/>
      <c r="R85" s="58"/>
      <c r="S85" s="58"/>
      <c r="T85" s="58">
        <f>N85/N$2*N$5*T$5</f>
        <v>0</v>
      </c>
      <c r="U85" s="58">
        <f>O85/O$2*O$5*U$5</f>
        <v>0</v>
      </c>
      <c r="V85" s="58">
        <f>P85/P$2*P$5*V$5</f>
        <v>0</v>
      </c>
      <c r="W85" s="59">
        <f>SUM(T85+Q85,U85+R85,V85+S85)-MIN(T85+Q85,U85+R85,V85+S85)</f>
        <v>0</v>
      </c>
      <c r="X85" s="51"/>
      <c r="Y85" s="51"/>
      <c r="Z85" s="201"/>
      <c r="AA85" s="58"/>
      <c r="AB85" s="58"/>
      <c r="AC85" s="8"/>
      <c r="AD85" s="58">
        <f>X85/X$2*X$5*AD$5</f>
        <v>0</v>
      </c>
      <c r="AE85" s="58">
        <f>Y85/Y$2*Y$5*AE$5</f>
        <v>0</v>
      </c>
      <c r="AF85" s="58">
        <f>Z85/Z$2*Z$5*AF$5</f>
        <v>0</v>
      </c>
      <c r="AG85" s="59">
        <f>SUM(AD85+AA85,AE85+AB85,AF85+AC85)-MIN(AD85+AA85,AE85+AB85,AF85+AC85)</f>
        <v>0</v>
      </c>
      <c r="AH85" s="51"/>
      <c r="AI85" s="201"/>
      <c r="AJ85" s="202"/>
      <c r="AK85" s="58"/>
      <c r="AL85" s="58"/>
      <c r="AM85" s="9"/>
      <c r="AN85" s="58">
        <f>AH85/AH$2*AH$5*AN$5</f>
        <v>0</v>
      </c>
      <c r="AO85" s="58">
        <f>AI85/AI$2*AI$5*AO$5</f>
        <v>0</v>
      </c>
      <c r="AP85" s="58">
        <f>AJ85/AJ$2*AJ$5*AP$5</f>
        <v>0</v>
      </c>
      <c r="AQ85" s="59">
        <f>SUM(AN85+AK85,AO85+AL85,AP85+AM85)-MIN(AN85+AK85,AO85+AL85,AP85+AM85)</f>
        <v>0</v>
      </c>
      <c r="AR85" s="201"/>
      <c r="AS85" s="202"/>
      <c r="AT85" s="96"/>
      <c r="AU85" s="58"/>
      <c r="AV85" s="73"/>
      <c r="AW85" s="54"/>
      <c r="AX85" s="58">
        <f>AR85/AR$2*AR$5*AX$5</f>
        <v>0</v>
      </c>
      <c r="AY85" s="58">
        <f>AS85/AS$2*AS$5*AY$5</f>
        <v>0</v>
      </c>
      <c r="AZ85" s="58">
        <f>AT85/AT$2*AT$5*AZ$5</f>
        <v>0</v>
      </c>
      <c r="BA85" s="59">
        <f>SUM(AX85+AU85,AY85+AV85,AZ85+AW85)-MIN(AX85+AU85,AY85+AV85,AZ85+AW85)</f>
        <v>0</v>
      </c>
      <c r="BB85" s="201"/>
      <c r="BC85" s="202"/>
      <c r="BD85" s="205"/>
      <c r="BE85" s="58"/>
      <c r="BF85" s="73"/>
      <c r="BG85" s="54"/>
      <c r="BH85" s="58">
        <f>BB85/BB$2*BB$5*BH$5</f>
        <v>0</v>
      </c>
      <c r="BI85" s="58">
        <f>BC85/BC$2*BC$5*BI$5</f>
        <v>0</v>
      </c>
      <c r="BJ85" s="58">
        <f>BD85/BD$2*BD$5*BJ$5</f>
        <v>0</v>
      </c>
      <c r="BK85" s="59">
        <f>SUM(BH85+BE85,BI85+BF85,BJ85+BG85)-MIN(BH85+BE85,BI85+BF85,BJ85+BG85)</f>
        <v>0</v>
      </c>
      <c r="BL85" s="202"/>
      <c r="BM85" s="125"/>
      <c r="BN85" s="188"/>
      <c r="BO85" s="75"/>
      <c r="BQ85" s="75"/>
      <c r="BR85" s="58">
        <f>BL85/BL$2*BL$5*BR$5</f>
        <v>0</v>
      </c>
      <c r="BS85" s="58">
        <f>BM85/BM$2*BM$5*BS$5</f>
        <v>0</v>
      </c>
      <c r="BT85" s="58">
        <f>BN85/BN$2*BN$5*BT$5</f>
        <v>0</v>
      </c>
      <c r="BU85" s="59">
        <f>SUM(BR85+BO85,BS85+BP85,BT85+BQ85)-MIN(BR85+BO85,BS85+BP85,BT85+BQ85)</f>
        <v>0</v>
      </c>
      <c r="BV85" s="125"/>
      <c r="BW85" s="188"/>
      <c r="BY85" s="75"/>
      <c r="CA85" s="75"/>
      <c r="CB85" s="58">
        <f>BV85/BV$2*BV$5*CB$5</f>
        <v>0</v>
      </c>
      <c r="CC85" s="58">
        <f>BW85/BW$2*BW$5*CC$5</f>
        <v>0</v>
      </c>
      <c r="CD85" s="58">
        <f>BX85/BX$2*BX$5*CD$5</f>
        <v>0</v>
      </c>
      <c r="CE85" s="59">
        <f>SUM(CB85+BY85,CC85+BZ85,CD85+CA85)-MIN(CB85+BY85,CC85+BZ85,CD85+CA85)</f>
        <v>0</v>
      </c>
      <c r="CF85" s="125"/>
      <c r="CG85" s="188"/>
      <c r="CI85" s="75"/>
      <c r="CK85" s="75"/>
      <c r="CL85" s="58">
        <f>CF85/CF$2*CF$5*CL$5</f>
        <v>0</v>
      </c>
      <c r="CM85" s="58">
        <f>CG85/CG$2*CG$5*CM$5</f>
        <v>0</v>
      </c>
      <c r="CN85" s="58">
        <f>CH85/CH$2*CH$5*CN$5</f>
        <v>0</v>
      </c>
      <c r="CO85" s="59">
        <f>SUM(CL85+CI85,CM85+CJ85,CN85+CK85)-MIN(CL85+CI85,CM85+CJ85,CN85+CK85)</f>
        <v>0</v>
      </c>
      <c r="CP85" s="188"/>
      <c r="CS85" s="75"/>
      <c r="CU85" s="75"/>
      <c r="CV85" s="58">
        <f>CP85/CP$2*CP$5*CV$5</f>
        <v>0</v>
      </c>
      <c r="CW85" s="58">
        <f>CQ85/CQ$2*CQ$5*CW$5</f>
        <v>0</v>
      </c>
      <c r="CX85" s="58">
        <f>CR85/$CR$2*CR$5*CX$5</f>
        <v>0</v>
      </c>
      <c r="CY85" s="59">
        <f>SUM(CV85+CS85,CW85+CT85,CX85+CU85)-MIN(CV85+CS85,CW85+CT85,CX85+CU85)</f>
        <v>0</v>
      </c>
      <c r="DA85" s="207" t="s">
        <v>90</v>
      </c>
      <c r="DB85" s="200" t="s">
        <v>192</v>
      </c>
      <c r="DC85" s="104">
        <v>2023</v>
      </c>
      <c r="DD85" s="216">
        <f>$CW$5</f>
        <v>410.45714285714286</v>
      </c>
      <c r="DE85" s="123">
        <v>814.64</v>
      </c>
      <c r="DF85" s="134">
        <v>965.46</v>
      </c>
      <c r="DG85" s="105">
        <f t="shared" si="2"/>
        <v>346.33729709894021</v>
      </c>
      <c r="DH85" s="135">
        <v>2025</v>
      </c>
    </row>
    <row r="86" spans="1:112" customFormat="1" ht="12.9" customHeight="1" x14ac:dyDescent="0.25">
      <c r="A86" s="51">
        <v>79</v>
      </c>
      <c r="B86" s="51" t="s">
        <v>193</v>
      </c>
      <c r="C86" s="51" t="s">
        <v>33</v>
      </c>
      <c r="D86" s="51"/>
      <c r="E86" s="51"/>
      <c r="F86" s="51"/>
      <c r="G86" s="58"/>
      <c r="H86" s="58"/>
      <c r="I86" s="58"/>
      <c r="J86" s="58">
        <f>D86/D$2*D$5*J$5</f>
        <v>0</v>
      </c>
      <c r="K86" s="58">
        <f>E86/E$2*E$5*K$5</f>
        <v>0</v>
      </c>
      <c r="L86" s="58">
        <f>F86/F$2*F$5*L$5</f>
        <v>0</v>
      </c>
      <c r="M86" s="59">
        <f>SUM(J86+G86,K86+H86,L86+I86)-MIN(J86+G86,K86+H86,L86+I86)</f>
        <v>0</v>
      </c>
      <c r="N86" s="129"/>
      <c r="O86" s="51"/>
      <c r="P86" s="51">
        <v>1898</v>
      </c>
      <c r="Q86" s="58"/>
      <c r="R86" s="58"/>
      <c r="S86" s="58"/>
      <c r="T86" s="58">
        <f>N86/N$2*N$5*T$5</f>
        <v>0</v>
      </c>
      <c r="U86" s="58">
        <f>O86/O$2*O$5*U$5</f>
        <v>0</v>
      </c>
      <c r="V86" s="58">
        <f>P86/P$2*P$5*V$5</f>
        <v>113.6032212427903</v>
      </c>
      <c r="W86" s="59">
        <f>SUM(T86+Q86,U86+R86,V86+S86)-MIN(T86+Q86,U86+R86,V86+S86)</f>
        <v>113.6032212427903</v>
      </c>
      <c r="X86" s="51"/>
      <c r="Y86" s="51">
        <v>1898</v>
      </c>
      <c r="Z86" s="201"/>
      <c r="AA86" s="58"/>
      <c r="AB86" s="58"/>
      <c r="AC86" s="8"/>
      <c r="AD86" s="58">
        <f>X86/X$2*X$5*AD$5</f>
        <v>0</v>
      </c>
      <c r="AE86" s="58">
        <f>Y86/Y$2*Y$5*AE$5</f>
        <v>92.948090107737514</v>
      </c>
      <c r="AF86" s="58">
        <f>Z86/Z$2*Z$5*AF$5</f>
        <v>0</v>
      </c>
      <c r="AG86" s="59">
        <f>SUM(AD86+AA86,AE86+AB86,AF86+AC86)-MIN(AD86+AA86,AE86+AB86,AF86+AC86)</f>
        <v>92.948090107737514</v>
      </c>
      <c r="AH86" s="51">
        <v>1898</v>
      </c>
      <c r="AI86" s="201"/>
      <c r="AJ86" s="202"/>
      <c r="AK86" s="58"/>
      <c r="AL86" s="58"/>
      <c r="AM86" s="9"/>
      <c r="AN86" s="58">
        <f>AH86/AH$2*AH$5*AN$5</f>
        <v>87.784307323974318</v>
      </c>
      <c r="AO86" s="58">
        <f>AI86/AI$2*AI$5*AO$5</f>
        <v>0</v>
      </c>
      <c r="AP86" s="58">
        <f>AJ86/AJ$2*AJ$5*AP$5</f>
        <v>0</v>
      </c>
      <c r="AQ86" s="59">
        <f>SUM(AN86+AK86,AO86+AL86,AP86+AM86)-MIN(AN86+AK86,AO86+AL86,AP86+AM86)</f>
        <v>87.784307323974318</v>
      </c>
      <c r="AR86" s="201"/>
      <c r="AS86" s="202"/>
      <c r="AT86" s="306"/>
      <c r="AU86" s="58"/>
      <c r="AV86" s="73"/>
      <c r="AW86" s="54"/>
      <c r="AX86" s="58">
        <f>AR86/AR$2*AR$5*AX$5</f>
        <v>0</v>
      </c>
      <c r="AY86" s="58">
        <f>AS86/AS$2*AS$5*AY$5</f>
        <v>0</v>
      </c>
      <c r="AZ86" s="58">
        <f>AT86/AT$2*AT$5*AZ$5</f>
        <v>0</v>
      </c>
      <c r="BA86" s="59">
        <f>SUM(AX86+AU86,AY86+AV86,AZ86+AW86)-MIN(AX86+AU86,AY86+AV86,AZ86+AW86)</f>
        <v>0</v>
      </c>
      <c r="BB86" s="201"/>
      <c r="BC86" s="202"/>
      <c r="BD86" s="205"/>
      <c r="BE86" s="58"/>
      <c r="BF86" s="73"/>
      <c r="BG86" s="54"/>
      <c r="BH86" s="58">
        <f>BB86/BB$2*BB$5*BH$5</f>
        <v>0</v>
      </c>
      <c r="BI86" s="58">
        <f>BC86/BC$2*BC$5*BI$5</f>
        <v>0</v>
      </c>
      <c r="BJ86" s="58">
        <f>BD86/BD$2*BD$5*BJ$5</f>
        <v>0</v>
      </c>
      <c r="BK86" s="59">
        <f>SUM(BH86+BE86,BI86+BF86,BJ86+BG86)-MIN(BH86+BE86,BI86+BF86,BJ86+BG86)</f>
        <v>0</v>
      </c>
      <c r="BL86" s="202"/>
      <c r="BM86" s="125"/>
      <c r="BN86" s="188"/>
      <c r="BO86" s="75"/>
      <c r="BQ86" s="75"/>
      <c r="BR86" s="58">
        <f>BL86/BL$2*BL$5*BR$5</f>
        <v>0</v>
      </c>
      <c r="BS86" s="58">
        <f>BM86/BM$2*BM$5*BS$5</f>
        <v>0</v>
      </c>
      <c r="BT86" s="58">
        <f>BN86/BN$2*BN$5*BT$5</f>
        <v>0</v>
      </c>
      <c r="BU86" s="59">
        <f>SUM(BR86+BO86,BS86+BP86,BT86+BQ86)-MIN(BR86+BO86,BS86+BP86,BT86+BQ86)</f>
        <v>0</v>
      </c>
      <c r="BV86" s="125"/>
      <c r="BW86" s="188"/>
      <c r="BY86" s="75"/>
      <c r="CA86" s="75"/>
      <c r="CB86" s="58">
        <f>BV86/BV$2*BV$5*CB$5</f>
        <v>0</v>
      </c>
      <c r="CC86" s="58">
        <f>BW86/BW$2*BW$5*CC$5</f>
        <v>0</v>
      </c>
      <c r="CD86" s="58">
        <f>BX86/BX$2*BX$5*CD$5</f>
        <v>0</v>
      </c>
      <c r="CE86" s="59">
        <f>SUM(CB86+BY86,CC86+BZ86,CD86+CA86)-MIN(CB86+BY86,CC86+BZ86,CD86+CA86)</f>
        <v>0</v>
      </c>
      <c r="CF86" s="125"/>
      <c r="CG86" s="188"/>
      <c r="CI86" s="75"/>
      <c r="CK86" s="75"/>
      <c r="CL86" s="58">
        <f>CF86/CF$2*CF$5*CL$5</f>
        <v>0</v>
      </c>
      <c r="CM86" s="58">
        <f>CG86/CG$2*CG$5*CM$5</f>
        <v>0</v>
      </c>
      <c r="CN86" s="58">
        <f>CH86/CH$2*CH$5*CN$5</f>
        <v>0</v>
      </c>
      <c r="CO86" s="59">
        <f>SUM(CL86+CI86,CM86+CJ86,CN86+CK86)-MIN(CL86+CI86,CM86+CJ86,CN86+CK86)</f>
        <v>0</v>
      </c>
      <c r="CP86" s="188"/>
      <c r="CS86" s="75"/>
      <c r="CU86" s="75"/>
      <c r="CV86" s="58">
        <f>CP86/CP$2*CP$5*CV$5</f>
        <v>0</v>
      </c>
      <c r="CW86" s="58">
        <f>CQ86/CQ$2*CQ$5*CW$5</f>
        <v>0</v>
      </c>
      <c r="CX86" s="58">
        <f>CR86/$CR$2*CR$5*CX$5</f>
        <v>0</v>
      </c>
      <c r="CY86" s="59">
        <f>SUM(CV86+CS86,CW86+CT86,CX86+CU86)-MIN(CV86+CS86,CW86+CT86,CX86+CU86)</f>
        <v>0</v>
      </c>
      <c r="DH86" s="8"/>
    </row>
    <row r="87" spans="1:112" customFormat="1" ht="12.9" customHeight="1" x14ac:dyDescent="0.25">
      <c r="A87" s="51">
        <v>80</v>
      </c>
      <c r="B87" s="184" t="s">
        <v>124</v>
      </c>
      <c r="C87" s="184" t="s">
        <v>66</v>
      </c>
      <c r="D87" s="185">
        <v>3678</v>
      </c>
      <c r="E87" s="185">
        <v>3947</v>
      </c>
      <c r="F87" s="51"/>
      <c r="G87" s="58"/>
      <c r="H87" s="58"/>
      <c r="I87" s="58"/>
      <c r="J87" s="58">
        <f>D87/D$2*D$5*J$5</f>
        <v>216.02404643449418</v>
      </c>
      <c r="K87" s="58">
        <f>E87/E$2*E$5*K$5</f>
        <v>240.442669554623</v>
      </c>
      <c r="L87" s="58">
        <f>F87/F$2*F$5*L$5</f>
        <v>0</v>
      </c>
      <c r="M87" s="59">
        <f>SUM(J87+G87,K87+H87,L87+I87)-MIN(J87+G87,K87+H87,L87+I87)</f>
        <v>456.46671598911718</v>
      </c>
      <c r="N87" s="192">
        <v>3947</v>
      </c>
      <c r="O87" s="51"/>
      <c r="P87" s="51">
        <v>5487</v>
      </c>
      <c r="Q87" s="58"/>
      <c r="R87" s="58"/>
      <c r="S87" s="58"/>
      <c r="T87" s="58">
        <f>N87/N$2*N$5*T$5</f>
        <v>227.08474346825506</v>
      </c>
      <c r="U87" s="58">
        <f>O87/O$2*O$5*U$5</f>
        <v>0</v>
      </c>
      <c r="V87" s="58">
        <f>P87/P$2*P$5*V$5</f>
        <v>328.41984982043749</v>
      </c>
      <c r="W87" s="59">
        <f>SUM(T87+Q87,U87+R87,V87+S87)-MIN(T87+Q87,U87+R87,V87+S87)</f>
        <v>555.5045932886926</v>
      </c>
      <c r="X87" s="51"/>
      <c r="Y87" s="51">
        <v>5487</v>
      </c>
      <c r="Z87" s="309"/>
      <c r="AA87" s="58"/>
      <c r="AB87" s="58"/>
      <c r="AC87" s="8"/>
      <c r="AD87" s="58">
        <f>X87/X$2*X$5*AD$5</f>
        <v>0</v>
      </c>
      <c r="AE87" s="58">
        <f>Y87/Y$2*Y$5*AE$5</f>
        <v>268.70714985308518</v>
      </c>
      <c r="AF87" s="58">
        <f>Z87/Z$2*Z$5*AF$5</f>
        <v>0</v>
      </c>
      <c r="AG87" s="59">
        <f>SUM(AD87+AA87,AE87+AB87,AF87+AC87)-MIN(AD87+AA87,AE87+AB87,AF87+AC87)</f>
        <v>268.70714985308518</v>
      </c>
      <c r="AH87" s="51">
        <v>5487</v>
      </c>
      <c r="AI87" s="309"/>
      <c r="AJ87" s="202"/>
      <c r="AK87" s="58"/>
      <c r="AL87" s="58"/>
      <c r="AM87" s="9"/>
      <c r="AN87" s="58">
        <f>AH87/AH$2*AH$5*AN$5</f>
        <v>253.77897486124715</v>
      </c>
      <c r="AO87" s="58">
        <f>AI87/AI$2*AI$5*AO$5</f>
        <v>0</v>
      </c>
      <c r="AP87" s="58">
        <f>AJ87/AJ$2*AJ$5*AP$5</f>
        <v>0</v>
      </c>
      <c r="AQ87" s="59">
        <f>SUM(AN87+AK87,AO87+AL87,AP87+AM87)-MIN(AN87+AK87,AO87+AL87,AP87+AM87)</f>
        <v>253.77897486124715</v>
      </c>
      <c r="AR87" s="309"/>
      <c r="AS87" s="202"/>
      <c r="AT87" s="96"/>
      <c r="AU87" s="58"/>
      <c r="AV87" s="73"/>
      <c r="AW87" s="54"/>
      <c r="AX87" s="58">
        <f>AR87/AR$2*AR$5*AX$5</f>
        <v>0</v>
      </c>
      <c r="AY87" s="58">
        <f>AS87/AS$2*AS$5*AY$5</f>
        <v>0</v>
      </c>
      <c r="AZ87" s="58">
        <f>AT87/AT$2*AT$5*AZ$5</f>
        <v>0</v>
      </c>
      <c r="BA87" s="59">
        <f>SUM(AX87+AU87,AY87+AV87,AZ87+AW87)-MIN(AX87+AU87,AY87+AV87,AZ87+AW87)</f>
        <v>0</v>
      </c>
      <c r="BB87" s="309"/>
      <c r="BC87" s="202"/>
      <c r="BD87" s="205"/>
      <c r="BE87" s="58"/>
      <c r="BF87" s="73"/>
      <c r="BG87" s="54"/>
      <c r="BH87" s="58">
        <f>BB87/BB$2*BB$5*BH$5</f>
        <v>0</v>
      </c>
      <c r="BI87" s="58">
        <f>BC87/BC$2*BC$5*BI$5</f>
        <v>0</v>
      </c>
      <c r="BJ87" s="58">
        <f>BD87/BD$2*BD$5*BJ$5</f>
        <v>0</v>
      </c>
      <c r="BK87" s="59">
        <f>SUM(BH87+BE87,BI87+BF87,BJ87+BG87)-MIN(BH87+BE87,BI87+BF87,BJ87+BG87)</f>
        <v>0</v>
      </c>
      <c r="BL87" s="202"/>
      <c r="BM87" s="125"/>
      <c r="BN87" s="188"/>
      <c r="BO87" s="75"/>
      <c r="BQ87" s="75"/>
      <c r="BR87" s="58">
        <f>BL87/BL$2*BL$5*BR$5</f>
        <v>0</v>
      </c>
      <c r="BS87" s="58">
        <f>BM87/BM$2*BM$5*BS$5</f>
        <v>0</v>
      </c>
      <c r="BT87" s="58">
        <f>BN87/BN$2*BN$5*BT$5</f>
        <v>0</v>
      </c>
      <c r="BU87" s="59">
        <f>SUM(BR87+BO87,BS87+BP87,BT87+BQ87)-MIN(BR87+BO87,BS87+BP87,BT87+BQ87)</f>
        <v>0</v>
      </c>
      <c r="BV87" s="125"/>
      <c r="BW87" s="188"/>
      <c r="BY87" s="75"/>
      <c r="CA87" s="75"/>
      <c r="CB87" s="58">
        <f>BV87/BV$2*BV$5*CB$5</f>
        <v>0</v>
      </c>
      <c r="CC87" s="58">
        <f>BW87/BW$2*BW$5*CC$5</f>
        <v>0</v>
      </c>
      <c r="CD87" s="58">
        <f>BX87/BX$2*BX$5*CD$5</f>
        <v>0</v>
      </c>
      <c r="CE87" s="59">
        <f>SUM(CB87+BY87,CC87+BZ87,CD87+CA87)-MIN(CB87+BY87,CC87+BZ87,CD87+CA87)</f>
        <v>0</v>
      </c>
      <c r="CF87" s="125"/>
      <c r="CG87" s="188"/>
      <c r="CI87" s="75"/>
      <c r="CK87" s="75"/>
      <c r="CL87" s="58">
        <f>CF87/CF$2*CF$5*CL$5</f>
        <v>0</v>
      </c>
      <c r="CM87" s="58">
        <f>CG87/CG$2*CG$5*CM$5</f>
        <v>0</v>
      </c>
      <c r="CN87" s="58">
        <f>CH87/CH$2*CH$5*CN$5</f>
        <v>0</v>
      </c>
      <c r="CO87" s="59">
        <f>SUM(CL87+CI87,CM87+CJ87,CN87+CK87)-MIN(CL87+CI87,CM87+CJ87,CN87+CK87)</f>
        <v>0</v>
      </c>
      <c r="CP87" s="188"/>
      <c r="CS87" s="75"/>
      <c r="CU87" s="75"/>
      <c r="CV87" s="58">
        <f>CP87/CP$2*CP$5*CV$5</f>
        <v>0</v>
      </c>
      <c r="CW87" s="58">
        <f>CQ87/CQ$2*CQ$5*CW$5</f>
        <v>0</v>
      </c>
      <c r="CX87" s="58">
        <f>CR87/$CR$2*CR$5*CX$5</f>
        <v>0</v>
      </c>
      <c r="CY87" s="59">
        <f>SUM(CV87+CS87,CW87+CT87,CX87+CU87)-MIN(CV87+CS87,CW87+CT87,CX87+CU87)</f>
        <v>0</v>
      </c>
      <c r="DH87" s="8"/>
    </row>
    <row r="88" spans="1:112" customFormat="1" ht="12.9" customHeight="1" x14ac:dyDescent="0.25">
      <c r="A88" s="51">
        <v>81</v>
      </c>
      <c r="B88" s="184" t="s">
        <v>123</v>
      </c>
      <c r="C88" s="184" t="s">
        <v>31</v>
      </c>
      <c r="D88" s="185"/>
      <c r="E88" s="185">
        <v>1789</v>
      </c>
      <c r="F88" s="51"/>
      <c r="G88" s="58"/>
      <c r="H88" s="58"/>
      <c r="I88" s="58"/>
      <c r="J88" s="58">
        <f>D88/D$2*D$5*J$5</f>
        <v>0</v>
      </c>
      <c r="K88" s="58">
        <f>E88/E$2*E$5*K$5</f>
        <v>108.98199539731961</v>
      </c>
      <c r="L88" s="58">
        <f>F88/F$2*F$5*L$5</f>
        <v>0</v>
      </c>
      <c r="M88" s="59">
        <f>SUM(J88+G88,K88+H88,L88+I88)-MIN(J88+G88,K88+H88,L88+I88)</f>
        <v>108.98199539731961</v>
      </c>
      <c r="N88" s="192">
        <v>1789</v>
      </c>
      <c r="O88" s="51"/>
      <c r="P88" s="51"/>
      <c r="Q88" s="58"/>
      <c r="R88" s="58"/>
      <c r="S88" s="58"/>
      <c r="T88" s="58">
        <f>N88/N$2*N$5*T$5</f>
        <v>102.92744009746852</v>
      </c>
      <c r="U88" s="58">
        <f>O88/O$2*O$5*U$5</f>
        <v>0</v>
      </c>
      <c r="V88" s="58">
        <f>P88/P$2*P$5*V$5</f>
        <v>0</v>
      </c>
      <c r="W88" s="59">
        <f>SUM(T88+Q88,U88+R88,V88+S88)-MIN(T88+Q88,U88+R88,V88+S88)</f>
        <v>102.92744009746852</v>
      </c>
      <c r="X88" s="51"/>
      <c r="Y88" s="51"/>
      <c r="Z88" s="201"/>
      <c r="AA88" s="58"/>
      <c r="AB88" s="58"/>
      <c r="AC88" s="8"/>
      <c r="AD88" s="58">
        <f>X88/X$2*X$5*AD$5</f>
        <v>0</v>
      </c>
      <c r="AE88" s="58">
        <f>Y88/Y$2*Y$5*AE$5</f>
        <v>0</v>
      </c>
      <c r="AF88" s="58">
        <f>Z88/Z$2*Z$5*AF$5</f>
        <v>0</v>
      </c>
      <c r="AG88" s="59">
        <f>SUM(AD88+AA88,AE88+AB88,AF88+AC88)-MIN(AD88+AA88,AE88+AB88,AF88+AC88)</f>
        <v>0</v>
      </c>
      <c r="AH88" s="51"/>
      <c r="AI88" s="201"/>
      <c r="AJ88" s="202"/>
      <c r="AK88" s="58"/>
      <c r="AL88" s="58"/>
      <c r="AM88" s="9"/>
      <c r="AN88" s="58">
        <f>AH88/AH$2*AH$5*AN$5</f>
        <v>0</v>
      </c>
      <c r="AO88" s="58">
        <f>AI88/AI$2*AI$5*AO$5</f>
        <v>0</v>
      </c>
      <c r="AP88" s="58">
        <f>AJ88/AJ$2*AJ$5*AP$5</f>
        <v>0</v>
      </c>
      <c r="AQ88" s="59">
        <f>SUM(AN88+AK88,AO88+AL88,AP88+AM88)-MIN(AN88+AK88,AO88+AL88,AP88+AM88)</f>
        <v>0</v>
      </c>
      <c r="AR88" s="201"/>
      <c r="AS88" s="202"/>
      <c r="AT88" s="96"/>
      <c r="AU88" s="58"/>
      <c r="AV88" s="73"/>
      <c r="AW88" s="54"/>
      <c r="AX88" s="58">
        <f>AR88/AR$2*AR$5*AX$5</f>
        <v>0</v>
      </c>
      <c r="AY88" s="58">
        <f>AS88/AS$2*AS$5*AY$5</f>
        <v>0</v>
      </c>
      <c r="AZ88" s="58">
        <f>AT88/AT$2*AT$5*AZ$5</f>
        <v>0</v>
      </c>
      <c r="BA88" s="59">
        <f>SUM(AX88+AU88,AY88+AV88,AZ88+AW88)-MIN(AX88+AU88,AY88+AV88,AZ88+AW88)</f>
        <v>0</v>
      </c>
      <c r="BB88" s="201"/>
      <c r="BC88" s="202"/>
      <c r="BD88" s="205"/>
      <c r="BE88" s="58"/>
      <c r="BF88" s="73"/>
      <c r="BG88" s="54"/>
      <c r="BH88" s="58">
        <f>BB88/BB$2*BB$5*BH$5</f>
        <v>0</v>
      </c>
      <c r="BI88" s="58">
        <f>BC88/BC$2*BC$5*BI$5</f>
        <v>0</v>
      </c>
      <c r="BJ88" s="58">
        <f>BD88/BD$2*BD$5*BJ$5</f>
        <v>0</v>
      </c>
      <c r="BK88" s="59">
        <f>SUM(BH88+BE88,BI88+BF88,BJ88+BG88)-MIN(BH88+BE88,BI88+BF88,BJ88+BG88)</f>
        <v>0</v>
      </c>
      <c r="BL88" s="202"/>
      <c r="BM88" s="125"/>
      <c r="BN88" s="188"/>
      <c r="BO88" s="75"/>
      <c r="BQ88" s="75"/>
      <c r="BR88" s="58">
        <f>BL88/BL$2*BL$5*BR$5</f>
        <v>0</v>
      </c>
      <c r="BS88" s="58">
        <f>BM88/BM$2*BM$5*BS$5</f>
        <v>0</v>
      </c>
      <c r="BT88" s="58">
        <f>BN88/BN$2*BN$5*BT$5</f>
        <v>0</v>
      </c>
      <c r="BU88" s="59">
        <f>SUM(BR88+BO88,BS88+BP88,BT88+BQ88)-MIN(BR88+BO88,BS88+BP88,BT88+BQ88)</f>
        <v>0</v>
      </c>
      <c r="BV88" s="125"/>
      <c r="BW88" s="188"/>
      <c r="BY88" s="75"/>
      <c r="CA88" s="75"/>
      <c r="CB88" s="58">
        <f>BV88/BV$2*BV$5*CB$5</f>
        <v>0</v>
      </c>
      <c r="CC88" s="58">
        <f>BW88/BW$2*BW$5*CC$5</f>
        <v>0</v>
      </c>
      <c r="CD88" s="58">
        <f>BX88/BX$2*BX$5*CD$5</f>
        <v>0</v>
      </c>
      <c r="CE88" s="59">
        <f>SUM(CB88+BY88,CC88+BZ88,CD88+CA88)-MIN(CB88+BY88,CC88+BZ88,CD88+CA88)</f>
        <v>0</v>
      </c>
      <c r="CF88" s="125"/>
      <c r="CG88" s="188"/>
      <c r="CI88" s="75"/>
      <c r="CK88" s="75"/>
      <c r="CL88" s="58">
        <f>CF88/CF$2*CF$5*CL$5</f>
        <v>0</v>
      </c>
      <c r="CM88" s="58">
        <f>CG88/CG$2*CG$5*CM$5</f>
        <v>0</v>
      </c>
      <c r="CN88" s="58">
        <f>CH88/CH$2*CH$5*CN$5</f>
        <v>0</v>
      </c>
      <c r="CO88" s="59">
        <f>SUM(CL88+CI88,CM88+CJ88,CN88+CK88)-MIN(CL88+CI88,CM88+CJ88,CN88+CK88)</f>
        <v>0</v>
      </c>
      <c r="CP88" s="188"/>
      <c r="CS88" s="75"/>
      <c r="CU88" s="75"/>
      <c r="CV88" s="58">
        <f>CP88/CP$2*CP$5*CV$5</f>
        <v>0</v>
      </c>
      <c r="CW88" s="58">
        <f>CQ88/CQ$2*CQ$5*CW$5</f>
        <v>0</v>
      </c>
      <c r="CX88" s="58">
        <f>CR88/$CR$2*CR$5*CX$5</f>
        <v>0</v>
      </c>
      <c r="CY88" s="59">
        <f>SUM(CV88+CS88,CW88+CT88,CX88+CU88)-MIN(CV88+CS88,CW88+CT88,CX88+CU88)</f>
        <v>0</v>
      </c>
      <c r="DH88" s="8"/>
    </row>
    <row r="89" spans="1:112" customFormat="1" ht="12.9" customHeight="1" x14ac:dyDescent="0.25">
      <c r="A89" s="51">
        <v>82</v>
      </c>
      <c r="B89" s="131" t="s">
        <v>194</v>
      </c>
      <c r="C89" s="51" t="s">
        <v>66</v>
      </c>
      <c r="D89" s="51"/>
      <c r="E89" s="51"/>
      <c r="F89" s="51"/>
      <c r="G89" s="58"/>
      <c r="H89" s="58"/>
      <c r="I89" s="58"/>
      <c r="J89" s="58">
        <f>D89/D$2*D$5*J$5</f>
        <v>0</v>
      </c>
      <c r="K89" s="58">
        <f>E89/E$2*E$5*K$5</f>
        <v>0</v>
      </c>
      <c r="L89" s="58">
        <f>F89/F$2*F$5*L$5</f>
        <v>0</v>
      </c>
      <c r="M89" s="59">
        <f>SUM(J89+G89,K89+H89,L89+I89)-MIN(J89+G89,K89+H89,L89+I89)</f>
        <v>0</v>
      </c>
      <c r="N89" s="129"/>
      <c r="O89" s="51"/>
      <c r="P89" s="51">
        <v>5587</v>
      </c>
      <c r="Q89" s="58"/>
      <c r="R89" s="58"/>
      <c r="S89" s="58"/>
      <c r="T89" s="58">
        <f>N89/N$2*N$5*T$5</f>
        <v>0</v>
      </c>
      <c r="U89" s="58">
        <f>O89/O$2*O$5*U$5</f>
        <v>0</v>
      </c>
      <c r="V89" s="58">
        <f>P89/P$2*P$5*V$5</f>
        <v>334.40526716726521</v>
      </c>
      <c r="W89" s="59">
        <f>SUM(T89+Q89,U89+R89,V89+S89)-MIN(T89+Q89,U89+R89,V89+S89)</f>
        <v>334.40526716726521</v>
      </c>
      <c r="X89" s="51"/>
      <c r="Y89" s="51">
        <v>5587</v>
      </c>
      <c r="Z89" s="177">
        <v>2485</v>
      </c>
      <c r="AA89" s="58"/>
      <c r="AB89" s="58"/>
      <c r="AC89" s="8"/>
      <c r="AD89" s="58">
        <f>X89/X$2*X$5*AD$5</f>
        <v>0</v>
      </c>
      <c r="AE89" s="58">
        <f>Y89/Y$2*Y$5*AE$5</f>
        <v>273.60430950048971</v>
      </c>
      <c r="AF89" s="58">
        <f>Z89/Z$2*Z$5*AF$5</f>
        <v>321.66613375965892</v>
      </c>
      <c r="AG89" s="59">
        <f>SUM(AD89+AA89,AE89+AB89,AF89+AC89)-MIN(AD89+AA89,AE89+AB89,AF89+AC89)</f>
        <v>595.27044326014857</v>
      </c>
      <c r="AH89" s="51">
        <v>5587</v>
      </c>
      <c r="AI89" s="177">
        <v>2485</v>
      </c>
      <c r="AJ89" s="178"/>
      <c r="AK89" s="58"/>
      <c r="AL89" s="58"/>
      <c r="AM89" s="9"/>
      <c r="AN89" s="58">
        <f>AH89/AH$2*AH$5*AN$5</f>
        <v>258.40407008379583</v>
      </c>
      <c r="AO89" s="58">
        <f>AI89/AI$2*AI$5*AO$5</f>
        <v>276.70703437250199</v>
      </c>
      <c r="AP89" s="58">
        <f>AJ89/AJ$2*AJ$5*AP$5</f>
        <v>0</v>
      </c>
      <c r="AQ89" s="59">
        <f>SUM(AN89+AK89,AO89+AL89,AP89+AM89)-MIN(AN89+AK89,AO89+AL89,AP89+AM89)</f>
        <v>535.11110445629788</v>
      </c>
      <c r="AR89" s="177">
        <v>2485</v>
      </c>
      <c r="AS89" s="178"/>
      <c r="AT89" s="96"/>
      <c r="AU89" s="58"/>
      <c r="AV89" s="73"/>
      <c r="AW89" s="54"/>
      <c r="AX89" s="58">
        <f>AR89/AR$2*AR$5*AX$5</f>
        <v>260.15361044497735</v>
      </c>
      <c r="AY89" s="58">
        <f>AS89/AS$2*AS$5*AY$5</f>
        <v>0</v>
      </c>
      <c r="AZ89" s="58">
        <f>AT89/AT$2*AT$5*AZ$5</f>
        <v>0</v>
      </c>
      <c r="BA89" s="59">
        <f>SUM(AX89+AU89,AY89+AV89,AZ89+AW89)-MIN(AX89+AU89,AY89+AV89,AZ89+AW89)</f>
        <v>260.15361044497735</v>
      </c>
      <c r="BB89" s="177"/>
      <c r="BC89" s="97"/>
      <c r="BD89" s="205"/>
      <c r="BE89" s="58"/>
      <c r="BF89" s="73"/>
      <c r="BG89" s="54"/>
      <c r="BH89" s="58">
        <f>BB89/BB$2*BB$5*BH$5</f>
        <v>0</v>
      </c>
      <c r="BI89" s="58">
        <f>BC89/BC$2*BC$5*BI$5</f>
        <v>0</v>
      </c>
      <c r="BJ89" s="58">
        <f>BD89/BD$2*BD$5*BJ$5</f>
        <v>0</v>
      </c>
      <c r="BK89" s="59">
        <f>SUM(BH89+BE89,BI89+BF89,BJ89+BG89)-MIN(BH89+BE89,BI89+BF89,BJ89+BG89)</f>
        <v>0</v>
      </c>
      <c r="BL89" s="97"/>
      <c r="BM89" s="125"/>
      <c r="BN89" s="188"/>
      <c r="BO89" s="75"/>
      <c r="BQ89" s="75"/>
      <c r="BR89" s="58">
        <f>BL89/BL$2*BL$5*BR$5</f>
        <v>0</v>
      </c>
      <c r="BS89" s="58">
        <f>BM89/BM$2*BM$5*BS$5</f>
        <v>0</v>
      </c>
      <c r="BT89" s="58">
        <f>BN89/BN$2*BN$5*BT$5</f>
        <v>0</v>
      </c>
      <c r="BU89" s="59">
        <f>SUM(BR89+BO89,BS89+BP89,BT89+BQ89)-MIN(BR89+BO89,BS89+BP89,BT89+BQ89)</f>
        <v>0</v>
      </c>
      <c r="BV89" s="125"/>
      <c r="BW89" s="188"/>
      <c r="BY89" s="75"/>
      <c r="CA89" s="75"/>
      <c r="CB89" s="58">
        <f>BV89/BV$2*BV$5*CB$5</f>
        <v>0</v>
      </c>
      <c r="CC89" s="58">
        <f>BW89/BW$2*BW$5*CC$5</f>
        <v>0</v>
      </c>
      <c r="CD89" s="58">
        <f>BX89/BX$2*BX$5*CD$5</f>
        <v>0</v>
      </c>
      <c r="CE89" s="59">
        <f>SUM(CB89+BY89,CC89+BZ89,CD89+CA89)-MIN(CB89+BY89,CC89+BZ89,CD89+CA89)</f>
        <v>0</v>
      </c>
      <c r="CF89" s="125"/>
      <c r="CG89" s="188"/>
      <c r="CI89" s="75"/>
      <c r="CK89" s="75"/>
      <c r="CL89" s="58">
        <f>CF89/CF$2*CF$5*CL$5</f>
        <v>0</v>
      </c>
      <c r="CM89" s="58">
        <f>CG89/CG$2*CG$5*CM$5</f>
        <v>0</v>
      </c>
      <c r="CN89" s="58">
        <f>CH89/CH$2*CH$5*CN$5</f>
        <v>0</v>
      </c>
      <c r="CO89" s="59">
        <f>SUM(CL89+CI89,CM89+CJ89,CN89+CK89)-MIN(CL89+CI89,CM89+CJ89,CN89+CK89)</f>
        <v>0</v>
      </c>
      <c r="CP89" s="188"/>
      <c r="CS89" s="75"/>
      <c r="CU89" s="75"/>
      <c r="CV89" s="58">
        <f>CP89/CP$2*CP$5*CV$5</f>
        <v>0</v>
      </c>
      <c r="CW89" s="58">
        <f>CQ89/CQ$2*CQ$5*CW$5</f>
        <v>0</v>
      </c>
      <c r="CX89" s="58">
        <f>CR89/$CR$2*CR$5*CX$5</f>
        <v>0</v>
      </c>
      <c r="CY89" s="59">
        <f>SUM(CV89+CS89,CW89+CT89,CX89+CU89)-MIN(CV89+CS89,CW89+CT89,CX89+CU89)</f>
        <v>0</v>
      </c>
      <c r="DH89" s="8"/>
    </row>
    <row r="90" spans="1:112" customFormat="1" ht="12.9" customHeight="1" x14ac:dyDescent="0.25">
      <c r="A90" s="51">
        <v>83</v>
      </c>
      <c r="B90" s="173" t="s">
        <v>121</v>
      </c>
      <c r="C90" s="173" t="s">
        <v>31</v>
      </c>
      <c r="D90" s="174"/>
      <c r="E90" s="51"/>
      <c r="F90" s="131"/>
      <c r="G90" s="58"/>
      <c r="H90" s="58"/>
      <c r="I90" s="58"/>
      <c r="J90" s="58">
        <f>D90/D$2*D$5*J$5</f>
        <v>0</v>
      </c>
      <c r="K90" s="58">
        <f>E90/E$2*E$5*K$5</f>
        <v>0</v>
      </c>
      <c r="L90" s="58">
        <f>F90/F$2*F$5*L$5</f>
        <v>0</v>
      </c>
      <c r="M90" s="59">
        <f>SUM(J90+G90,K90+H90,L90+I90)-MIN(J90+G90,K90+H90,L90+I90)</f>
        <v>0</v>
      </c>
      <c r="N90" s="129"/>
      <c r="O90" s="131"/>
      <c r="P90" s="131"/>
      <c r="Q90" s="58"/>
      <c r="R90" s="58"/>
      <c r="S90" s="58"/>
      <c r="T90" s="58">
        <f>N90/N$2*N$5*T$5</f>
        <v>0</v>
      </c>
      <c r="U90" s="58">
        <f>O90/O$2*O$5*U$5</f>
        <v>0</v>
      </c>
      <c r="V90" s="58">
        <f>P90/P$2*P$5*V$5</f>
        <v>0</v>
      </c>
      <c r="W90" s="59">
        <f>SUM(T90+Q90,U90+R90,V90+S90)-MIN(T90+Q90,U90+R90,V90+S90)</f>
        <v>0</v>
      </c>
      <c r="X90" s="131"/>
      <c r="Y90" s="131"/>
      <c r="Z90" s="309"/>
      <c r="AA90" s="58"/>
      <c r="AB90" s="58"/>
      <c r="AC90" s="8"/>
      <c r="AD90" s="58">
        <f>X90/X$2*X$5*AD$5</f>
        <v>0</v>
      </c>
      <c r="AE90" s="58">
        <f>Y90/Y$2*Y$5*AE$5</f>
        <v>0</v>
      </c>
      <c r="AF90" s="58">
        <f>Z90/Z$2*Z$5*AF$5</f>
        <v>0</v>
      </c>
      <c r="AG90" s="59">
        <f>SUM(AD90+AA90,AE90+AB90,AF90+AC90)-MIN(AD90+AA90,AE90+AB90,AF90+AC90)</f>
        <v>0</v>
      </c>
      <c r="AH90" s="131"/>
      <c r="AI90" s="309"/>
      <c r="AJ90" s="202"/>
      <c r="AK90" s="58"/>
      <c r="AL90" s="58"/>
      <c r="AM90" s="9"/>
      <c r="AN90" s="58">
        <f>AH90/AH$2*AH$5*AN$5</f>
        <v>0</v>
      </c>
      <c r="AO90" s="58">
        <f>AI90/AI$2*AI$5*AO$5</f>
        <v>0</v>
      </c>
      <c r="AP90" s="58">
        <f>AJ90/AJ$2*AJ$5*AP$5</f>
        <v>0</v>
      </c>
      <c r="AQ90" s="59">
        <f>SUM(AN90+AK90,AO90+AL90,AP90+AM90)-MIN(AN90+AK90,AO90+AL90,AP90+AM90)</f>
        <v>0</v>
      </c>
      <c r="AR90" s="309"/>
      <c r="AS90" s="202"/>
      <c r="AT90" s="96"/>
      <c r="AU90" s="58"/>
      <c r="AV90" s="73"/>
      <c r="AW90" s="54"/>
      <c r="AX90" s="58">
        <f>AR90/AR$2*AR$5*AX$5</f>
        <v>0</v>
      </c>
      <c r="AY90" s="58">
        <f>AS90/AS$2*AS$5*AY$5</f>
        <v>0</v>
      </c>
      <c r="AZ90" s="58">
        <f>AT90/AT$2*AT$5*AZ$5</f>
        <v>0</v>
      </c>
      <c r="BA90" s="59">
        <f>SUM(AX90+AU90,AY90+AV90,AZ90+AW90)-MIN(AX90+AU90,AY90+AV90,AZ90+AW90)</f>
        <v>0</v>
      </c>
      <c r="BB90" s="309"/>
      <c r="BC90" s="202"/>
      <c r="BD90" s="205"/>
      <c r="BE90" s="58"/>
      <c r="BF90" s="73"/>
      <c r="BG90" s="54"/>
      <c r="BH90" s="58">
        <f>BB90/BB$2*BB$5*BH$5</f>
        <v>0</v>
      </c>
      <c r="BI90" s="58">
        <f>BC90/BC$2*BC$5*BI$5</f>
        <v>0</v>
      </c>
      <c r="BJ90" s="58">
        <f>BD90/BD$2*BD$5*BJ$5</f>
        <v>0</v>
      </c>
      <c r="BK90" s="59">
        <f>SUM(BH90+BE90,BI90+BF90,BJ90+BG90)-MIN(BH90+BE90,BI90+BF90,BJ90+BG90)</f>
        <v>0</v>
      </c>
      <c r="BL90" s="202"/>
      <c r="BM90" s="125"/>
      <c r="BN90" s="188"/>
      <c r="BO90" s="75"/>
      <c r="BQ90" s="75"/>
      <c r="BR90" s="58">
        <f>BL90/BL$2*BL$5*BR$5</f>
        <v>0</v>
      </c>
      <c r="BS90" s="58">
        <f>BM90/BM$2*BM$5*BS$5</f>
        <v>0</v>
      </c>
      <c r="BT90" s="58">
        <f>BN90/BN$2*BN$5*BT$5</f>
        <v>0</v>
      </c>
      <c r="BU90" s="59">
        <f>SUM(BR90+BO90,BS90+BP90,BT90+BQ90)-MIN(BR90+BO90,BS90+BP90,BT90+BQ90)</f>
        <v>0</v>
      </c>
      <c r="BV90" s="125"/>
      <c r="BW90" s="188"/>
      <c r="BY90" s="75"/>
      <c r="CA90" s="75"/>
      <c r="CB90" s="58">
        <f>BV90/BV$2*BV$5*CB$5</f>
        <v>0</v>
      </c>
      <c r="CC90" s="58">
        <f>BW90/BW$2*BW$5*CC$5</f>
        <v>0</v>
      </c>
      <c r="CD90" s="58">
        <f>BX90/BX$2*BX$5*CD$5</f>
        <v>0</v>
      </c>
      <c r="CE90" s="59">
        <f>SUM(CB90+BY90,CC90+BZ90,CD90+CA90)-MIN(CB90+BY90,CC90+BZ90,CD90+CA90)</f>
        <v>0</v>
      </c>
      <c r="CF90" s="125"/>
      <c r="CG90" s="188"/>
      <c r="CI90" s="75"/>
      <c r="CK90" s="75"/>
      <c r="CL90" s="58">
        <f>CF90/CF$2*CF$5*CL$5</f>
        <v>0</v>
      </c>
      <c r="CM90" s="58">
        <f>CG90/CG$2*CG$5*CM$5</f>
        <v>0</v>
      </c>
      <c r="CN90" s="58">
        <f>CH90/CH$2*CH$5*CN$5</f>
        <v>0</v>
      </c>
      <c r="CO90" s="59">
        <f>SUM(CL90+CI90,CM90+CJ90,CN90+CK90)-MIN(CL90+CI90,CM90+CJ90,CN90+CK90)</f>
        <v>0</v>
      </c>
      <c r="CP90" s="188"/>
      <c r="CS90" s="75"/>
      <c r="CU90" s="75"/>
      <c r="CV90" s="58">
        <f>CP90/CP$2*CP$5*CV$5</f>
        <v>0</v>
      </c>
      <c r="CW90" s="58">
        <f>CQ90/CQ$2*CQ$5*CW$5</f>
        <v>0</v>
      </c>
      <c r="CX90" s="58">
        <f>CR90/$CR$2*CR$5*CX$5</f>
        <v>0</v>
      </c>
      <c r="CY90" s="59">
        <f>SUM(CV90+CS90,CW90+CT90,CX90+CU90)-MIN(CV90+CS90,CW90+CT90,CX90+CU90)</f>
        <v>0</v>
      </c>
      <c r="DH90" s="8"/>
    </row>
    <row r="91" spans="1:112" customFormat="1" ht="12.9" customHeight="1" x14ac:dyDescent="0.25">
      <c r="A91" s="51">
        <v>84</v>
      </c>
      <c r="B91" s="173" t="s">
        <v>120</v>
      </c>
      <c r="C91" s="184" t="s">
        <v>31</v>
      </c>
      <c r="D91" s="185"/>
      <c r="E91" s="51"/>
      <c r="F91" s="51"/>
      <c r="G91" s="58"/>
      <c r="H91" s="58"/>
      <c r="I91" s="58"/>
      <c r="J91" s="58">
        <f>D91/D$2*D$5*J$5</f>
        <v>0</v>
      </c>
      <c r="K91" s="58">
        <f>E91/E$2*E$5*K$5</f>
        <v>0</v>
      </c>
      <c r="L91" s="58">
        <f>F91/F$2*F$5*L$5</f>
        <v>0</v>
      </c>
      <c r="M91" s="59">
        <f>SUM(J91+G91,K91+H91,L91+I91)-MIN(J91+G91,K91+H91,L91+I91)</f>
        <v>0</v>
      </c>
      <c r="N91" s="129"/>
      <c r="O91" s="51"/>
      <c r="P91" s="51"/>
      <c r="Q91" s="58"/>
      <c r="R91" s="58"/>
      <c r="S91" s="58"/>
      <c r="T91" s="58">
        <f>N91/N$2*N$5*T$5</f>
        <v>0</v>
      </c>
      <c r="U91" s="58">
        <f>O91/O$2*O$5*U$5</f>
        <v>0</v>
      </c>
      <c r="V91" s="58">
        <f>P91/P$2*P$5*V$5</f>
        <v>0</v>
      </c>
      <c r="W91" s="59">
        <f>SUM(T91+Q91,U91+R91,V91+S91)-MIN(T91+Q91,U91+R91,V91+S91)</f>
        <v>0</v>
      </c>
      <c r="X91" s="51"/>
      <c r="Y91" s="51"/>
      <c r="Z91" s="309"/>
      <c r="AA91" s="58"/>
      <c r="AB91" s="58"/>
      <c r="AC91" s="8"/>
      <c r="AD91" s="58">
        <f>X91/X$2*X$5*AD$5</f>
        <v>0</v>
      </c>
      <c r="AE91" s="58">
        <f>Y91/Y$2*Y$5*AE$5</f>
        <v>0</v>
      </c>
      <c r="AF91" s="58">
        <f>Z91/Z$2*Z$5*AF$5</f>
        <v>0</v>
      </c>
      <c r="AG91" s="59">
        <f>SUM(AD91+AA91,AE91+AB91,AF91+AC91)-MIN(AD91+AA91,AE91+AB91,AF91+AC91)</f>
        <v>0</v>
      </c>
      <c r="AH91" s="51"/>
      <c r="AI91" s="309"/>
      <c r="AJ91" s="202"/>
      <c r="AK91" s="58"/>
      <c r="AL91" s="58"/>
      <c r="AM91" s="9"/>
      <c r="AN91" s="58">
        <f>AH91/AH$2*AH$5*AN$5</f>
        <v>0</v>
      </c>
      <c r="AO91" s="58">
        <f>AI91/AI$2*AI$5*AO$5</f>
        <v>0</v>
      </c>
      <c r="AP91" s="58">
        <f>AJ91/AJ$2*AJ$5*AP$5</f>
        <v>0</v>
      </c>
      <c r="AQ91" s="59">
        <f>SUM(AN91+AK91,AO91+AL91,AP91+AM91)-MIN(AN91+AK91,AO91+AL91,AP91+AM91)</f>
        <v>0</v>
      </c>
      <c r="AR91" s="309"/>
      <c r="AS91" s="202"/>
      <c r="AT91" s="96"/>
      <c r="AU91" s="58"/>
      <c r="AV91" s="73"/>
      <c r="AW91" s="54"/>
      <c r="AX91" s="58">
        <f>AR91/AR$2*AR$5*AX$5</f>
        <v>0</v>
      </c>
      <c r="AY91" s="58">
        <f>AS91/AS$2*AS$5*AY$5</f>
        <v>0</v>
      </c>
      <c r="AZ91" s="58">
        <f>AT91/AT$2*AT$5*AZ$5</f>
        <v>0</v>
      </c>
      <c r="BA91" s="59">
        <f>SUM(AX91+AU91,AY91+AV91,AZ91+AW91)-MIN(AX91+AU91,AY91+AV91,AZ91+AW91)</f>
        <v>0</v>
      </c>
      <c r="BB91" s="309"/>
      <c r="BC91" s="202"/>
      <c r="BD91" s="205"/>
      <c r="BE91" s="58"/>
      <c r="BF91" s="73"/>
      <c r="BG91" s="54"/>
      <c r="BH91" s="58">
        <f>BB91/BB$2*BB$5*BH$5</f>
        <v>0</v>
      </c>
      <c r="BI91" s="58">
        <f>BC91/BC$2*BC$5*BI$5</f>
        <v>0</v>
      </c>
      <c r="BJ91" s="58">
        <f>BD91/BD$2*BD$5*BJ$5</f>
        <v>0</v>
      </c>
      <c r="BK91" s="59">
        <f>SUM(BH91+BE91,BI91+BF91,BJ91+BG91)-MIN(BH91+BE91,BI91+BF91,BJ91+BG91)</f>
        <v>0</v>
      </c>
      <c r="BL91" s="202"/>
      <c r="BM91" s="125"/>
      <c r="BN91" s="188"/>
      <c r="BO91" s="75"/>
      <c r="BQ91" s="75"/>
      <c r="BR91" s="58">
        <f>BL91/BL$2*BL$5*BR$5</f>
        <v>0</v>
      </c>
      <c r="BS91" s="58">
        <f>BM91/BM$2*BM$5*BS$5</f>
        <v>0</v>
      </c>
      <c r="BT91" s="58">
        <f>BN91/BN$2*BN$5*BT$5</f>
        <v>0</v>
      </c>
      <c r="BU91" s="59">
        <f>SUM(BR91+BO91,BS91+BP91,BT91+BQ91)-MIN(BR91+BO91,BS91+BP91,BT91+BQ91)</f>
        <v>0</v>
      </c>
      <c r="BV91" s="125"/>
      <c r="BW91" s="188"/>
      <c r="BY91" s="75"/>
      <c r="CA91" s="75"/>
      <c r="CB91" s="58">
        <f>BV91/BV$2*BV$5*CB$5</f>
        <v>0</v>
      </c>
      <c r="CC91" s="58">
        <f>BW91/BW$2*BW$5*CC$5</f>
        <v>0</v>
      </c>
      <c r="CD91" s="58">
        <f>BX91/BX$2*BX$5*CD$5</f>
        <v>0</v>
      </c>
      <c r="CE91" s="59">
        <f>SUM(CB91+BY91,CC91+BZ91,CD91+CA91)-MIN(CB91+BY91,CC91+BZ91,CD91+CA91)</f>
        <v>0</v>
      </c>
      <c r="CF91" s="125"/>
      <c r="CG91" s="188"/>
      <c r="CI91" s="75"/>
      <c r="CK91" s="75"/>
      <c r="CL91" s="58">
        <f>CF91/CF$2*CF$5*CL$5</f>
        <v>0</v>
      </c>
      <c r="CM91" s="58">
        <f>CG91/CG$2*CG$5*CM$5</f>
        <v>0</v>
      </c>
      <c r="CN91" s="58">
        <f>CH91/CH$2*CH$5*CN$5</f>
        <v>0</v>
      </c>
      <c r="CO91" s="59">
        <f>SUM(CL91+CI91,CM91+CJ91,CN91+CK91)-MIN(CL91+CI91,CM91+CJ91,CN91+CK91)</f>
        <v>0</v>
      </c>
      <c r="CP91" s="188"/>
      <c r="CS91" s="75"/>
      <c r="CU91" s="75"/>
      <c r="CV91" s="58">
        <f>CP91/CP$2*CP$5*CV$5</f>
        <v>0</v>
      </c>
      <c r="CW91" s="58">
        <f>CQ91/CQ$2*CQ$5*CW$5</f>
        <v>0</v>
      </c>
      <c r="CX91" s="58">
        <f>CR91/$CR$2*CR$5*CX$5</f>
        <v>0</v>
      </c>
      <c r="CY91" s="59">
        <f>SUM(CV91+CS91,CW91+CT91,CX91+CU91)-MIN(CV91+CS91,CW91+CT91,CX91+CU91)</f>
        <v>0</v>
      </c>
      <c r="DH91" s="8"/>
    </row>
    <row r="92" spans="1:112" customFormat="1" ht="12.9" customHeight="1" x14ac:dyDescent="0.25">
      <c r="A92" s="51">
        <v>85</v>
      </c>
      <c r="B92" s="173" t="s">
        <v>59</v>
      </c>
      <c r="C92" s="184" t="s">
        <v>31</v>
      </c>
      <c r="D92" s="185"/>
      <c r="E92" s="51"/>
      <c r="F92" s="51"/>
      <c r="G92" s="58"/>
      <c r="H92" s="58"/>
      <c r="I92" s="58"/>
      <c r="J92" s="58">
        <f>D92/D$2*D$5*J$5</f>
        <v>0</v>
      </c>
      <c r="K92" s="58">
        <f>E92/E$2*E$5*K$5</f>
        <v>0</v>
      </c>
      <c r="L92" s="58">
        <f>F92/F$2*F$5*L$5</f>
        <v>0</v>
      </c>
      <c r="M92" s="59">
        <f>SUM(J92+G92,K92+H92,L92+I92)-MIN(J92+G92,K92+H92,L92+I92)</f>
        <v>0</v>
      </c>
      <c r="N92" s="129"/>
      <c r="O92" s="51"/>
      <c r="P92" s="51"/>
      <c r="Q92" s="58"/>
      <c r="R92" s="58"/>
      <c r="S92" s="58"/>
      <c r="T92" s="58">
        <f>N92/N$2*N$5*T$5</f>
        <v>0</v>
      </c>
      <c r="U92" s="58">
        <f>O92/O$2*O$5*U$5</f>
        <v>0</v>
      </c>
      <c r="V92" s="58">
        <f>P92/P$2*P$5*V$5</f>
        <v>0</v>
      </c>
      <c r="W92" s="59">
        <f>SUM(T92+Q92,U92+R92,V92+S92)-MIN(T92+Q92,U92+R92,V92+S92)</f>
        <v>0</v>
      </c>
      <c r="X92" s="51"/>
      <c r="Y92" s="51"/>
      <c r="Z92" s="201"/>
      <c r="AA92" s="58"/>
      <c r="AB92" s="58"/>
      <c r="AC92" s="8"/>
      <c r="AD92" s="58">
        <f>X92/X$2*X$5*AD$5</f>
        <v>0</v>
      </c>
      <c r="AE92" s="58">
        <f>Y92/Y$2*Y$5*AE$5</f>
        <v>0</v>
      </c>
      <c r="AF92" s="58">
        <f>Z92/Z$2*Z$5*AF$5</f>
        <v>0</v>
      </c>
      <c r="AG92" s="59">
        <f>SUM(AD92+AA92,AE92+AB92,AF92+AC92)-MIN(AD92+AA92,AE92+AB92,AF92+AC92)</f>
        <v>0</v>
      </c>
      <c r="AH92" s="51"/>
      <c r="AI92" s="201"/>
      <c r="AJ92" s="202"/>
      <c r="AK92" s="58"/>
      <c r="AL92" s="58"/>
      <c r="AM92" s="9"/>
      <c r="AN92" s="58">
        <f>AH92/AH$2*AH$5*AN$5</f>
        <v>0</v>
      </c>
      <c r="AO92" s="58">
        <f>AI92/AI$2*AI$5*AO$5</f>
        <v>0</v>
      </c>
      <c r="AP92" s="58">
        <f>AJ92/AJ$2*AJ$5*AP$5</f>
        <v>0</v>
      </c>
      <c r="AQ92" s="59">
        <f>SUM(AN92+AK92,AO92+AL92,AP92+AM92)-MIN(AN92+AK92,AO92+AL92,AP92+AM92)</f>
        <v>0</v>
      </c>
      <c r="AR92" s="201"/>
      <c r="AS92" s="202"/>
      <c r="AT92" s="96"/>
      <c r="AU92" s="58"/>
      <c r="AV92" s="73"/>
      <c r="AW92" s="54"/>
      <c r="AX92" s="58">
        <f>AR92/AR$2*AR$5*AX$5</f>
        <v>0</v>
      </c>
      <c r="AY92" s="58">
        <f>AS92/AS$2*AS$5*AY$5</f>
        <v>0</v>
      </c>
      <c r="AZ92" s="58">
        <f>AT92/AT$2*AT$5*AZ$5</f>
        <v>0</v>
      </c>
      <c r="BA92" s="59">
        <f>SUM(AX92+AU92,AY92+AV92,AZ92+AW92)-MIN(AX92+AU92,AY92+AV92,AZ92+AW92)</f>
        <v>0</v>
      </c>
      <c r="BB92" s="309"/>
      <c r="BC92" s="202"/>
      <c r="BD92" s="205"/>
      <c r="BE92" s="58"/>
      <c r="BF92" s="73"/>
      <c r="BG92" s="54"/>
      <c r="BH92" s="58">
        <f>BB92/BB$2*BB$5*BH$5</f>
        <v>0</v>
      </c>
      <c r="BI92" s="58">
        <f>BC92/BC$2*BC$5*BI$5</f>
        <v>0</v>
      </c>
      <c r="BJ92" s="58">
        <f>BD92/BD$2*BD$5*BJ$5</f>
        <v>0</v>
      </c>
      <c r="BK92" s="59">
        <f>SUM(BH92+BE92,BI92+BF92,BJ92+BG92)-MIN(BH92+BE92,BI92+BF92,BJ92+BG92)</f>
        <v>0</v>
      </c>
      <c r="BL92" s="202"/>
      <c r="BM92" s="125"/>
      <c r="BN92" s="188"/>
      <c r="BO92" s="75"/>
      <c r="BQ92" s="75"/>
      <c r="BR92" s="58">
        <f>BL92/BL$2*BL$5*BR$5</f>
        <v>0</v>
      </c>
      <c r="BS92" s="58">
        <f>BM92/BM$2*BM$5*BS$5</f>
        <v>0</v>
      </c>
      <c r="BT92" s="58">
        <f>BN92/BN$2*BN$5*BT$5</f>
        <v>0</v>
      </c>
      <c r="BU92" s="59">
        <f>SUM(BR92+BO92,BS92+BP92,BT92+BQ92)-MIN(BR92+BO92,BS92+BP92,BT92+BQ92)</f>
        <v>0</v>
      </c>
      <c r="BV92" s="125"/>
      <c r="BW92" s="188"/>
      <c r="BY92" s="75"/>
      <c r="CA92" s="75"/>
      <c r="CB92" s="58">
        <f>BV92/BV$2*BV$5*CB$5</f>
        <v>0</v>
      </c>
      <c r="CC92" s="58">
        <f>BW92/BW$2*BW$5*CC$5</f>
        <v>0</v>
      </c>
      <c r="CD92" s="58">
        <f>BX92/BX$2*BX$5*CD$5</f>
        <v>0</v>
      </c>
      <c r="CE92" s="59">
        <f>SUM(CB92+BY92,CC92+BZ92,CD92+CA92)-MIN(CB92+BY92,CC92+BZ92,CD92+CA92)</f>
        <v>0</v>
      </c>
      <c r="CF92" s="125"/>
      <c r="CG92" s="188"/>
      <c r="CI92" s="75"/>
      <c r="CK92" s="75"/>
      <c r="CL92" s="58">
        <f>CF92/CF$2*CF$5*CL$5</f>
        <v>0</v>
      </c>
      <c r="CM92" s="58">
        <f>CG92/CG$2*CG$5*CM$5</f>
        <v>0</v>
      </c>
      <c r="CN92" s="58">
        <f>CH92/CH$2*CH$5*CN$5</f>
        <v>0</v>
      </c>
      <c r="CO92" s="59">
        <f>SUM(CL92+CI92,CM92+CJ92,CN92+CK92)-MIN(CL92+CI92,CM92+CJ92,CN92+CK92)</f>
        <v>0</v>
      </c>
      <c r="CP92" s="188"/>
      <c r="CS92" s="75"/>
      <c r="CU92" s="75"/>
      <c r="CV92" s="58">
        <f>CP92/CP$2*CP$5*CV$5</f>
        <v>0</v>
      </c>
      <c r="CW92" s="58">
        <f>CQ92/CQ$2*CQ$5*CW$5</f>
        <v>0</v>
      </c>
      <c r="CX92" s="58">
        <f>CR92/$CR$2*CR$5*CX$5</f>
        <v>0</v>
      </c>
      <c r="CY92" s="59">
        <f>SUM(CV92+CS92,CW92+CT92,CX92+CU92)-MIN(CV92+CS92,CW92+CT92,CX92+CU92)</f>
        <v>0</v>
      </c>
      <c r="DH92" s="8"/>
    </row>
    <row r="93" spans="1:112" customFormat="1" ht="12.9" customHeight="1" x14ac:dyDescent="0.25">
      <c r="A93" s="51">
        <v>86</v>
      </c>
      <c r="B93" s="173" t="s">
        <v>118</v>
      </c>
      <c r="C93" s="173" t="s">
        <v>33</v>
      </c>
      <c r="D93" s="174">
        <v>1892</v>
      </c>
      <c r="E93" s="131"/>
      <c r="F93" s="51"/>
      <c r="G93" s="58"/>
      <c r="H93" s="58"/>
      <c r="I93" s="58"/>
      <c r="J93" s="58">
        <f>D93/D$2*D$5*J$5</f>
        <v>111.12493090105029</v>
      </c>
      <c r="K93" s="58">
        <f>E93/E$2*E$5*K$5</f>
        <v>0</v>
      </c>
      <c r="L93" s="58">
        <f>F93/F$2*F$5*L$5</f>
        <v>0</v>
      </c>
      <c r="M93" s="59">
        <f>SUM(J93+G93,K93+H93,L93+I93)-MIN(J93+G93,K93+H93,L93+I93)</f>
        <v>111.12493090105029</v>
      </c>
      <c r="N93" s="138"/>
      <c r="O93" s="51"/>
      <c r="P93" s="51"/>
      <c r="Q93" s="58"/>
      <c r="R93" s="58"/>
      <c r="S93" s="58"/>
      <c r="T93" s="58">
        <f>N93/N$2*N$5*T$5</f>
        <v>0</v>
      </c>
      <c r="U93" s="58">
        <f>O93/O$2*O$5*U$5</f>
        <v>0</v>
      </c>
      <c r="V93" s="58">
        <f>P93/P$2*P$5*V$5</f>
        <v>0</v>
      </c>
      <c r="W93" s="59">
        <f>SUM(T93+Q93,U93+R93,V93+S93)-MIN(T93+Q93,U93+R93,V93+S93)</f>
        <v>0</v>
      </c>
      <c r="X93" s="51"/>
      <c r="Y93" s="51"/>
      <c r="Z93" s="309"/>
      <c r="AA93" s="58"/>
      <c r="AB93" s="58"/>
      <c r="AC93" s="8"/>
      <c r="AD93" s="58">
        <f>X93/X$2*X$5*AD$5</f>
        <v>0</v>
      </c>
      <c r="AE93" s="58">
        <f>Y93/Y$2*Y$5*AE$5</f>
        <v>0</v>
      </c>
      <c r="AF93" s="58">
        <f>Z93/Z$2*Z$5*AF$5</f>
        <v>0</v>
      </c>
      <c r="AG93" s="59">
        <f>SUM(AD93+AA93,AE93+AB93,AF93+AC93)-MIN(AD93+AA93,AE93+AB93,AF93+AC93)</f>
        <v>0</v>
      </c>
      <c r="AH93" s="51"/>
      <c r="AI93" s="309"/>
      <c r="AJ93" s="202"/>
      <c r="AK93" s="58"/>
      <c r="AL93" s="58"/>
      <c r="AM93" s="9"/>
      <c r="AN93" s="58">
        <f>AH93/AH$2*AH$5*AN$5</f>
        <v>0</v>
      </c>
      <c r="AO93" s="58">
        <f>AI93/AI$2*AI$5*AO$5</f>
        <v>0</v>
      </c>
      <c r="AP93" s="58">
        <f>AJ93/AJ$2*AJ$5*AP$5</f>
        <v>0</v>
      </c>
      <c r="AQ93" s="59">
        <f>SUM(AN93+AK93,AO93+AL93,AP93+AM93)-MIN(AN93+AK93,AO93+AL93,AP93+AM93)</f>
        <v>0</v>
      </c>
      <c r="AR93" s="309"/>
      <c r="AS93" s="202"/>
      <c r="AT93" s="96"/>
      <c r="AU93" s="58"/>
      <c r="AV93" s="73"/>
      <c r="AW93" s="54"/>
      <c r="AX93" s="58">
        <f>AR93/AR$2*AR$5*AX$5</f>
        <v>0</v>
      </c>
      <c r="AY93" s="58">
        <f>AS93/AS$2*AS$5*AY$5</f>
        <v>0</v>
      </c>
      <c r="AZ93" s="58">
        <f>AT93/AT$2*AT$5*AZ$5</f>
        <v>0</v>
      </c>
      <c r="BA93" s="59">
        <f>SUM(AX93+AU93,AY93+AV93,AZ93+AW93)-MIN(AX93+AU93,AY93+AV93,AZ93+AW93)</f>
        <v>0</v>
      </c>
      <c r="BB93" s="309"/>
      <c r="BC93" s="202"/>
      <c r="BD93" s="205"/>
      <c r="BE93" s="58"/>
      <c r="BF93" s="73"/>
      <c r="BG93" s="54"/>
      <c r="BH93" s="58">
        <f>BB93/BB$2*BB$5*BH$5</f>
        <v>0</v>
      </c>
      <c r="BI93" s="58">
        <f>BC93/BC$2*BC$5*BI$5</f>
        <v>0</v>
      </c>
      <c r="BJ93" s="58">
        <f>BD93/BD$2*BD$5*BJ$5</f>
        <v>0</v>
      </c>
      <c r="BK93" s="59">
        <f>SUM(BH93+BE93,BI93+BF93,BJ93+BG93)-MIN(BH93+BE93,BI93+BF93,BJ93+BG93)</f>
        <v>0</v>
      </c>
      <c r="BL93" s="202"/>
      <c r="BM93" s="125"/>
      <c r="BN93" s="188"/>
      <c r="BO93" s="75"/>
      <c r="BQ93" s="75"/>
      <c r="BR93" s="58">
        <f>BL93/BL$2*BL$5*BR$5</f>
        <v>0</v>
      </c>
      <c r="BS93" s="58">
        <f>BM93/BM$2*BM$5*BS$5</f>
        <v>0</v>
      </c>
      <c r="BT93" s="58">
        <f>BN93/BN$2*BN$5*BT$5</f>
        <v>0</v>
      </c>
      <c r="BU93" s="59">
        <f>SUM(BR93+BO93,BS93+BP93,BT93+BQ93)-MIN(BR93+BO93,BS93+BP93,BT93+BQ93)</f>
        <v>0</v>
      </c>
      <c r="BV93" s="125"/>
      <c r="BW93" s="188"/>
      <c r="BY93" s="75"/>
      <c r="CA93" s="75"/>
      <c r="CB93" s="58">
        <f>BV93/BV$2*BV$5*CB$5</f>
        <v>0</v>
      </c>
      <c r="CC93" s="58">
        <f>BW93/BW$2*BW$5*CC$5</f>
        <v>0</v>
      </c>
      <c r="CD93" s="58">
        <f>BX93/BX$2*BX$5*CD$5</f>
        <v>0</v>
      </c>
      <c r="CE93" s="59">
        <f>SUM(CB93+BY93,CC93+BZ93,CD93+CA93)-MIN(CB93+BY93,CC93+BZ93,CD93+CA93)</f>
        <v>0</v>
      </c>
      <c r="CF93" s="125"/>
      <c r="CG93" s="188"/>
      <c r="CI93" s="75"/>
      <c r="CK93" s="75"/>
      <c r="CL93" s="58">
        <f>CF93/CF$2*CF$5*CL$5</f>
        <v>0</v>
      </c>
      <c r="CM93" s="58">
        <f>CG93/CG$2*CG$5*CM$5</f>
        <v>0</v>
      </c>
      <c r="CN93" s="58">
        <f>CH93/CH$2*CH$5*CN$5</f>
        <v>0</v>
      </c>
      <c r="CO93" s="59">
        <f>SUM(CL93+CI93,CM93+CJ93,CN93+CK93)-MIN(CL93+CI93,CM93+CJ93,CN93+CK93)</f>
        <v>0</v>
      </c>
      <c r="CP93" s="188"/>
      <c r="CS93" s="75"/>
      <c r="CU93" s="75"/>
      <c r="CV93" s="58">
        <f>CP93/CP$2*CP$5*CV$5</f>
        <v>0</v>
      </c>
      <c r="CW93" s="58">
        <f>CQ93/CQ$2*CQ$5*CW$5</f>
        <v>0</v>
      </c>
      <c r="CX93" s="58">
        <f>CR93/$CR$2*CR$5*CX$5</f>
        <v>0</v>
      </c>
      <c r="CY93" s="59">
        <f>SUM(CV93+CS93,CW93+CT93,CX93+CU93)-MIN(CV93+CS93,CW93+CT93,CX93+CU93)</f>
        <v>0</v>
      </c>
      <c r="DH93" s="8"/>
    </row>
    <row r="94" spans="1:112" customFormat="1" ht="12.9" customHeight="1" x14ac:dyDescent="0.25">
      <c r="A94" s="51">
        <v>87</v>
      </c>
      <c r="B94" s="173" t="s">
        <v>116</v>
      </c>
      <c r="C94" s="184" t="s">
        <v>33</v>
      </c>
      <c r="D94" s="185"/>
      <c r="E94" s="51"/>
      <c r="F94" s="51"/>
      <c r="G94" s="58"/>
      <c r="H94" s="58"/>
      <c r="I94" s="58"/>
      <c r="J94" s="58">
        <f>D94/D$2*D$5*J$5</f>
        <v>0</v>
      </c>
      <c r="K94" s="58">
        <f>E94/E$2*E$5*K$5</f>
        <v>0</v>
      </c>
      <c r="L94" s="58">
        <f>F94/F$2*F$5*L$5</f>
        <v>0</v>
      </c>
      <c r="M94" s="59">
        <f>SUM(J94+G94,K94+H94,L94+I94)-MIN(J94+G94,K94+H94,L94+I94)</f>
        <v>0</v>
      </c>
      <c r="N94" s="129"/>
      <c r="O94" s="51"/>
      <c r="P94" s="51"/>
      <c r="Q94" s="58"/>
      <c r="R94" s="58"/>
      <c r="S94" s="58"/>
      <c r="T94" s="58">
        <f>N94/N$2*N$5*T$5</f>
        <v>0</v>
      </c>
      <c r="U94" s="58">
        <f>O94/O$2*O$5*U$5</f>
        <v>0</v>
      </c>
      <c r="V94" s="58">
        <f>P94/P$2*P$5*V$5</f>
        <v>0</v>
      </c>
      <c r="W94" s="59">
        <f>SUM(T94+Q94,U94+R94,V94+S94)-MIN(T94+Q94,U94+R94,V94+S94)</f>
        <v>0</v>
      </c>
      <c r="X94" s="51"/>
      <c r="Y94" s="51"/>
      <c r="Z94" s="201"/>
      <c r="AA94" s="58"/>
      <c r="AB94" s="58"/>
      <c r="AC94" s="8"/>
      <c r="AD94" s="58">
        <f>X94/X$2*X$5*AD$5</f>
        <v>0</v>
      </c>
      <c r="AE94" s="58">
        <f>Y94/Y$2*Y$5*AE$5</f>
        <v>0</v>
      </c>
      <c r="AF94" s="58">
        <f>Z94/Z$2*Z$5*AF$5</f>
        <v>0</v>
      </c>
      <c r="AG94" s="59">
        <f>SUM(AD94+AA94,AE94+AB94,AF94+AC94)-MIN(AD94+AA94,AE94+AB94,AF94+AC94)</f>
        <v>0</v>
      </c>
      <c r="AH94" s="51"/>
      <c r="AI94" s="201"/>
      <c r="AJ94" s="202"/>
      <c r="AK94" s="58"/>
      <c r="AL94" s="58"/>
      <c r="AM94" s="9"/>
      <c r="AN94" s="58">
        <f>AH94/AH$2*AH$5*AN$5</f>
        <v>0</v>
      </c>
      <c r="AO94" s="58">
        <f>AI94/AI$2*AI$5*AO$5</f>
        <v>0</v>
      </c>
      <c r="AP94" s="58">
        <f>AJ94/AJ$2*AJ$5*AP$5</f>
        <v>0</v>
      </c>
      <c r="AQ94" s="59">
        <f>SUM(AN94+AK94,AO94+AL94,AP94+AM94)-MIN(AN94+AK94,AO94+AL94,AP94+AM94)</f>
        <v>0</v>
      </c>
      <c r="AR94" s="201"/>
      <c r="AS94" s="202"/>
      <c r="AT94" s="96"/>
      <c r="AU94" s="58"/>
      <c r="AV94" s="73"/>
      <c r="AW94" s="54"/>
      <c r="AX94" s="58">
        <f>AR94/AR$2*AR$5*AX$5</f>
        <v>0</v>
      </c>
      <c r="AY94" s="58">
        <f>AS94/AS$2*AS$5*AY$5</f>
        <v>0</v>
      </c>
      <c r="AZ94" s="58">
        <f>AT94/AT$2*AT$5*AZ$5</f>
        <v>0</v>
      </c>
      <c r="BA94" s="59">
        <f>SUM(AX94+AU94,AY94+AV94,AZ94+AW94)-MIN(AX94+AU94,AY94+AV94,AZ94+AW94)</f>
        <v>0</v>
      </c>
      <c r="BB94" s="201"/>
      <c r="BC94" s="202"/>
      <c r="BD94" s="205"/>
      <c r="BE94" s="58"/>
      <c r="BF94" s="73"/>
      <c r="BG94" s="54"/>
      <c r="BH94" s="58">
        <f>BB94/BB$2*BB$5*BH$5</f>
        <v>0</v>
      </c>
      <c r="BI94" s="58">
        <f>BC94/BC$2*BC$5*BI$5</f>
        <v>0</v>
      </c>
      <c r="BJ94" s="58">
        <f>BD94/BD$2*BD$5*BJ$5</f>
        <v>0</v>
      </c>
      <c r="BK94" s="59">
        <f>SUM(BH94+BE94,BI94+BF94,BJ94+BG94)-MIN(BH94+BE94,BI94+BF94,BJ94+BG94)</f>
        <v>0</v>
      </c>
      <c r="BL94" s="202"/>
      <c r="BM94" s="125"/>
      <c r="BN94" s="188"/>
      <c r="BO94" s="75"/>
      <c r="BQ94" s="75"/>
      <c r="BR94" s="58">
        <f>BL94/BL$2*BL$5*BR$5</f>
        <v>0</v>
      </c>
      <c r="BS94" s="58">
        <f>BM94/BM$2*BM$5*BS$5</f>
        <v>0</v>
      </c>
      <c r="BT94" s="58">
        <f>BN94/BN$2*BN$5*BT$5</f>
        <v>0</v>
      </c>
      <c r="BU94" s="59">
        <f>SUM(BR94+BO94,BS94+BP94,BT94+BQ94)-MIN(BR94+BO94,BS94+BP94,BT94+BQ94)</f>
        <v>0</v>
      </c>
      <c r="BV94" s="125"/>
      <c r="BW94" s="188"/>
      <c r="BY94" s="75"/>
      <c r="CA94" s="75"/>
      <c r="CB94" s="58">
        <f>BV94/BV$2*BV$5*CB$5</f>
        <v>0</v>
      </c>
      <c r="CC94" s="58">
        <f>BW94/BW$2*BW$5*CC$5</f>
        <v>0</v>
      </c>
      <c r="CD94" s="58">
        <f>BX94/BX$2*BX$5*CD$5</f>
        <v>0</v>
      </c>
      <c r="CE94" s="59">
        <f>SUM(CB94+BY94,CC94+BZ94,CD94+CA94)-MIN(CB94+BY94,CC94+BZ94,CD94+CA94)</f>
        <v>0</v>
      </c>
      <c r="CF94" s="125"/>
      <c r="CG94" s="188"/>
      <c r="CI94" s="75"/>
      <c r="CK94" s="75"/>
      <c r="CL94" s="58">
        <f>CF94/CF$2*CF$5*CL$5</f>
        <v>0</v>
      </c>
      <c r="CM94" s="58">
        <f>CG94/CG$2*CG$5*CM$5</f>
        <v>0</v>
      </c>
      <c r="CN94" s="58">
        <f>CH94/CH$2*CH$5*CN$5</f>
        <v>0</v>
      </c>
      <c r="CO94" s="59">
        <f>SUM(CL94+CI94,CM94+CJ94,CN94+CK94)-MIN(CL94+CI94,CM94+CJ94,CN94+CK94)</f>
        <v>0</v>
      </c>
      <c r="CP94" s="188"/>
      <c r="CS94" s="75"/>
      <c r="CU94" s="75"/>
      <c r="CV94" s="58">
        <f>CP94/CP$2*CP$5*CV$5</f>
        <v>0</v>
      </c>
      <c r="CW94" s="58">
        <f>CQ94/CQ$2*CQ$5*CW$5</f>
        <v>0</v>
      </c>
      <c r="CX94" s="58">
        <f>CR94/$CR$2*CR$5*CX$5</f>
        <v>0</v>
      </c>
      <c r="CY94" s="59">
        <f>SUM(CV94+CS94,CW94+CT94,CX94+CU94)-MIN(CV94+CS94,CW94+CT94,CX94+CU94)</f>
        <v>0</v>
      </c>
      <c r="DH94" s="8"/>
    </row>
    <row r="95" spans="1:112" customFormat="1" ht="12.9" customHeight="1" x14ac:dyDescent="0.25">
      <c r="A95" s="51">
        <v>88</v>
      </c>
      <c r="B95" s="137" t="s">
        <v>174</v>
      </c>
      <c r="C95" s="131" t="s">
        <v>66</v>
      </c>
      <c r="D95" s="131"/>
      <c r="E95" s="131"/>
      <c r="F95" s="131"/>
      <c r="G95" s="58"/>
      <c r="H95" s="58"/>
      <c r="I95" s="58"/>
      <c r="J95" s="58">
        <f>D95/D$2*D$5*J$5</f>
        <v>0</v>
      </c>
      <c r="K95" s="58">
        <f>E95/E$2*E$5*K$5</f>
        <v>0</v>
      </c>
      <c r="L95" s="58">
        <f>F95/F$2*F$5*L$5</f>
        <v>0</v>
      </c>
      <c r="M95" s="59">
        <f>SUM(J95+G95,K95+H95,L95+I95)-MIN(J95+G95,K95+H95,L95+I95)</f>
        <v>0</v>
      </c>
      <c r="N95" s="138"/>
      <c r="O95" s="131"/>
      <c r="P95" s="131"/>
      <c r="Q95" s="58"/>
      <c r="R95" s="58"/>
      <c r="S95" s="58"/>
      <c r="T95" s="58">
        <f>N95/N$2*N$5*T$5</f>
        <v>0</v>
      </c>
      <c r="U95" s="58">
        <f>O95/O$2*O$5*U$5</f>
        <v>0</v>
      </c>
      <c r="V95" s="58">
        <f>P95/P$2*P$5*V$5</f>
        <v>0</v>
      </c>
      <c r="W95" s="59">
        <f>SUM(T95+Q95,U95+R95,V95+S95)-MIN(T95+Q95,U95+R95,V95+S95)</f>
        <v>0</v>
      </c>
      <c r="X95" s="131"/>
      <c r="Y95" s="131"/>
      <c r="Z95" s="309"/>
      <c r="AA95" s="58"/>
      <c r="AB95" s="58"/>
      <c r="AC95" s="8"/>
      <c r="AD95" s="58">
        <f>X95/X$2*X$5*AD$5</f>
        <v>0</v>
      </c>
      <c r="AE95" s="58">
        <f>Y95/Y$2*Y$5*AE$5</f>
        <v>0</v>
      </c>
      <c r="AF95" s="58">
        <f>Z95/Z$2*Z$5*AF$5</f>
        <v>0</v>
      </c>
      <c r="AG95" s="59">
        <f>SUM(AD95+AA95,AE95+AB95,AF95+AC95)-MIN(AD95+AA95,AE95+AB95,AF95+AC95)</f>
        <v>0</v>
      </c>
      <c r="AH95" s="131"/>
      <c r="AI95" s="309"/>
      <c r="AJ95" s="202"/>
      <c r="AK95" s="58"/>
      <c r="AL95" s="58"/>
      <c r="AM95" s="9"/>
      <c r="AN95" s="58">
        <f>AH95/AH$2*AH$5*AN$5</f>
        <v>0</v>
      </c>
      <c r="AO95" s="58">
        <f>AI95/AI$2*AI$5*AO$5</f>
        <v>0</v>
      </c>
      <c r="AP95" s="58">
        <f>AJ95/AJ$2*AJ$5*AP$5</f>
        <v>0</v>
      </c>
      <c r="AQ95" s="59">
        <f>SUM(AN95+AK95,AO95+AL95,AP95+AM95)-MIN(AN95+AK95,AO95+AL95,AP95+AM95)</f>
        <v>0</v>
      </c>
      <c r="AR95" s="309"/>
      <c r="AS95" s="202"/>
      <c r="AT95" s="96"/>
      <c r="AU95" s="58"/>
      <c r="AV95" s="73"/>
      <c r="AW95" s="54"/>
      <c r="AX95" s="58">
        <f>AR95/AR$2*AR$5*AX$5</f>
        <v>0</v>
      </c>
      <c r="AY95" s="58">
        <f>AS95/AS$2*AS$5*AY$5</f>
        <v>0</v>
      </c>
      <c r="AZ95" s="58">
        <f>AT95/AT$2*AT$5*AZ$5</f>
        <v>0</v>
      </c>
      <c r="BA95" s="59">
        <f>SUM(AX95+AU95,AY95+AV95,AZ95+AW95)-MIN(AX95+AU95,AY95+AV95,AZ95+AW95)</f>
        <v>0</v>
      </c>
      <c r="BB95" s="309"/>
      <c r="BC95" s="202"/>
      <c r="BD95" s="205"/>
      <c r="BE95" s="58"/>
      <c r="BF95" s="73"/>
      <c r="BG95" s="54"/>
      <c r="BH95" s="58">
        <f>BB95/BB$2*BB$5*BH$5</f>
        <v>0</v>
      </c>
      <c r="BI95" s="58">
        <f>BC95/BC$2*BC$5*BI$5</f>
        <v>0</v>
      </c>
      <c r="BJ95" s="58">
        <f>BD95/BD$2*BD$5*BJ$5</f>
        <v>0</v>
      </c>
      <c r="BK95" s="59">
        <f>SUM(BH95+BE95,BI95+BF95,BJ95+BG95)-MIN(BH95+BE95,BI95+BF95,BJ95+BG95)</f>
        <v>0</v>
      </c>
      <c r="BL95" s="202"/>
      <c r="BM95" s="125"/>
      <c r="BN95" s="188"/>
      <c r="BO95" s="75"/>
      <c r="BQ95" s="75"/>
      <c r="BR95" s="58">
        <f>BL95/BL$2*BL$5*BR$5</f>
        <v>0</v>
      </c>
      <c r="BS95" s="58">
        <f>BM95/BM$2*BM$5*BS$5</f>
        <v>0</v>
      </c>
      <c r="BT95" s="58">
        <f>BN95/BN$2*BN$5*BT$5</f>
        <v>0</v>
      </c>
      <c r="BU95" s="59">
        <f>SUM(BR95+BO95,BS95+BP95,BT95+BQ95)-MIN(BR95+BO95,BS95+BP95,BT95+BQ95)</f>
        <v>0</v>
      </c>
      <c r="BV95" s="125"/>
      <c r="BW95" s="188"/>
      <c r="BY95" s="75"/>
      <c r="CA95" s="75"/>
      <c r="CB95" s="58">
        <f>BV95/BV$2*BV$5*CB$5</f>
        <v>0</v>
      </c>
      <c r="CC95" s="58">
        <f>BW95/BW$2*BW$5*CC$5</f>
        <v>0</v>
      </c>
      <c r="CD95" s="58">
        <f>BX95/BX$2*BX$5*CD$5</f>
        <v>0</v>
      </c>
      <c r="CE95" s="59">
        <f>SUM(CB95+BY95,CC95+BZ95,CD95+CA95)-MIN(CB95+BY95,CC95+BZ95,CD95+CA95)</f>
        <v>0</v>
      </c>
      <c r="CF95" s="125"/>
      <c r="CG95" s="188"/>
      <c r="CI95" s="75"/>
      <c r="CK95" s="75"/>
      <c r="CL95" s="58">
        <f>CF95/CF$2*CF$5*CL$5</f>
        <v>0</v>
      </c>
      <c r="CM95" s="58">
        <f>CG95/CG$2*CG$5*CM$5</f>
        <v>0</v>
      </c>
      <c r="CN95" s="58">
        <f>CH95/CH$2*CH$5*CN$5</f>
        <v>0</v>
      </c>
      <c r="CO95" s="59">
        <f>SUM(CL95+CI95,CM95+CJ95,CN95+CK95)-MIN(CL95+CI95,CM95+CJ95,CN95+CK95)</f>
        <v>0</v>
      </c>
      <c r="CP95" s="188"/>
      <c r="CS95" s="75"/>
      <c r="CU95" s="75"/>
      <c r="CV95" s="58">
        <f>CP95/CP$2*CP$5*CV$5</f>
        <v>0</v>
      </c>
      <c r="CW95" s="58">
        <f>CQ95/CQ$2*CQ$5*CW$5</f>
        <v>0</v>
      </c>
      <c r="CX95" s="58">
        <f>CR95/$CR$2*CR$5*CX$5</f>
        <v>0</v>
      </c>
      <c r="CY95" s="59">
        <f>SUM(CV95+CS95,CW95+CT95,CX95+CU95)-MIN(CV95+CS95,CW95+CT95,CX95+CU95)</f>
        <v>0</v>
      </c>
      <c r="DH95" s="8"/>
    </row>
    <row r="96" spans="1:112" customFormat="1" ht="12.9" customHeight="1" x14ac:dyDescent="0.25">
      <c r="A96" s="51">
        <v>89</v>
      </c>
      <c r="B96" s="184" t="s">
        <v>86</v>
      </c>
      <c r="C96" s="184" t="s">
        <v>57</v>
      </c>
      <c r="D96" s="185"/>
      <c r="E96" s="51"/>
      <c r="F96" s="51"/>
      <c r="G96" s="58"/>
      <c r="H96" s="58"/>
      <c r="I96" s="58"/>
      <c r="J96" s="58">
        <f>D96/D$2*D$5*J$5</f>
        <v>0</v>
      </c>
      <c r="K96" s="58">
        <f>E96/E$2*E$5*K$5</f>
        <v>0</v>
      </c>
      <c r="L96" s="58">
        <f>F96/F$2*F$5*L$5</f>
        <v>0</v>
      </c>
      <c r="M96" s="59">
        <f>SUM(J96+G96,K96+H96,L96+I96)-MIN(J96+G96,K96+H96,L96+I96)</f>
        <v>0</v>
      </c>
      <c r="N96" s="129"/>
      <c r="O96" s="51"/>
      <c r="P96" s="51">
        <v>6052</v>
      </c>
      <c r="Q96" s="58"/>
      <c r="R96" s="58"/>
      <c r="S96" s="58"/>
      <c r="T96" s="58">
        <f>N96/N$2*N$5*T$5</f>
        <v>0</v>
      </c>
      <c r="U96" s="58">
        <f>O96/O$2*O$5*U$5</f>
        <v>0</v>
      </c>
      <c r="V96" s="58">
        <f>P96/P$2*P$5*V$5</f>
        <v>362.23745783001414</v>
      </c>
      <c r="W96" s="59">
        <f>SUM(T96+Q96,U96+R96,V96+S96)-MIN(T96+Q96,U96+R96,V96+S96)</f>
        <v>362.23745783001414</v>
      </c>
      <c r="X96" s="51"/>
      <c r="Y96" s="51">
        <v>6052</v>
      </c>
      <c r="Z96" s="309"/>
      <c r="AA96" s="58"/>
      <c r="AB96" s="58"/>
      <c r="AC96" s="8"/>
      <c r="AD96" s="58">
        <f>X96/X$2*X$5*AD$5</f>
        <v>0</v>
      </c>
      <c r="AE96" s="58">
        <f>Y96/Y$2*Y$5*AE$5</f>
        <v>296.3761018609207</v>
      </c>
      <c r="AF96" s="58">
        <f>Z96/Z$2*Z$5*AF$5</f>
        <v>0</v>
      </c>
      <c r="AG96" s="59">
        <f>SUM(AD96+AA96,AE96+AB96,AF96+AC96)-MIN(AD96+AA96,AE96+AB96,AF96+AC96)</f>
        <v>296.3761018609207</v>
      </c>
      <c r="AH96" s="51">
        <v>6052</v>
      </c>
      <c r="AI96" s="309"/>
      <c r="AJ96" s="202"/>
      <c r="AK96" s="58"/>
      <c r="AL96" s="58"/>
      <c r="AM96" s="9"/>
      <c r="AN96" s="58">
        <f>AH96/AH$2*AH$5*AN$5</f>
        <v>279.91076286864728</v>
      </c>
      <c r="AO96" s="58">
        <f>AI96/AI$2*AI$5*AO$5</f>
        <v>0</v>
      </c>
      <c r="AP96" s="58">
        <f>AJ96/AJ$2*AJ$5*AP$5</f>
        <v>0</v>
      </c>
      <c r="AQ96" s="59">
        <f>SUM(AN96+AK96,AO96+AL96,AP96+AM96)-MIN(AN96+AK96,AO96+AL96,AP96+AM96)</f>
        <v>279.91076286864728</v>
      </c>
      <c r="AR96" s="309"/>
      <c r="AS96" s="202"/>
      <c r="AT96" s="96"/>
      <c r="AU96" s="58"/>
      <c r="AV96" s="73"/>
      <c r="AW96" s="54"/>
      <c r="AX96" s="58">
        <f>AR96/AR$2*AR$5*AX$5</f>
        <v>0</v>
      </c>
      <c r="AY96" s="58">
        <f>AS96/AS$2*AS$5*AY$5</f>
        <v>0</v>
      </c>
      <c r="AZ96" s="58">
        <f>AT96/AT$2*AT$5*AZ$5</f>
        <v>0</v>
      </c>
      <c r="BA96" s="59">
        <f>SUM(AX96+AU96,AY96+AV96,AZ96+AW96)-MIN(AX96+AU96,AY96+AV96,AZ96+AW96)</f>
        <v>0</v>
      </c>
      <c r="BB96" s="309"/>
      <c r="BC96" s="202"/>
      <c r="BD96" s="205"/>
      <c r="BE96" s="58"/>
      <c r="BF96" s="73"/>
      <c r="BG96" s="54"/>
      <c r="BH96" s="58">
        <f>BB96/BB$2*BB$5*BH$5</f>
        <v>0</v>
      </c>
      <c r="BI96" s="58">
        <f>BC96/BC$2*BC$5*BI$5</f>
        <v>0</v>
      </c>
      <c r="BJ96" s="58">
        <f>BD96/BD$2*BD$5*BJ$5</f>
        <v>0</v>
      </c>
      <c r="BK96" s="59">
        <f>SUM(BH96+BE96,BI96+BF96,BJ96+BG96)-MIN(BH96+BE96,BI96+BF96,BJ96+BG96)</f>
        <v>0</v>
      </c>
      <c r="BL96" s="202"/>
      <c r="BM96" s="125"/>
      <c r="BN96" s="188"/>
      <c r="BO96" s="75"/>
      <c r="BQ96" s="75"/>
      <c r="BR96" s="58">
        <f>BL96/BL$2*BL$5*BR$5</f>
        <v>0</v>
      </c>
      <c r="BS96" s="58">
        <f>BM96/BM$2*BM$5*BS$5</f>
        <v>0</v>
      </c>
      <c r="BT96" s="58">
        <f>BN96/BN$2*BN$5*BT$5</f>
        <v>0</v>
      </c>
      <c r="BU96" s="59">
        <f>SUM(BR96+BO96,BS96+BP96,BT96+BQ96)-MIN(BR96+BO96,BS96+BP96,BT96+BQ96)</f>
        <v>0</v>
      </c>
      <c r="BV96" s="125"/>
      <c r="BW96" s="188"/>
      <c r="BY96" s="75"/>
      <c r="CA96" s="75"/>
      <c r="CB96" s="58">
        <f>BV96/BV$2*BV$5*CB$5</f>
        <v>0</v>
      </c>
      <c r="CC96" s="58">
        <f>BW96/BW$2*BW$5*CC$5</f>
        <v>0</v>
      </c>
      <c r="CD96" s="58">
        <f>BX96/BX$2*BX$5*CD$5</f>
        <v>0</v>
      </c>
      <c r="CE96" s="59">
        <f>SUM(CB96+BY96,CC96+BZ96,CD96+CA96)-MIN(CB96+BY96,CC96+BZ96,CD96+CA96)</f>
        <v>0</v>
      </c>
      <c r="CF96" s="125"/>
      <c r="CG96" s="188"/>
      <c r="CH96" s="77"/>
      <c r="CI96" s="75"/>
      <c r="CK96" s="75"/>
      <c r="CL96" s="58">
        <f>CF96/CF$2*CF$5*CL$5</f>
        <v>0</v>
      </c>
      <c r="CM96" s="58">
        <f>CG96/CG$2*CG$5*CM$5</f>
        <v>0</v>
      </c>
      <c r="CN96" s="58">
        <f>CH96/CH$2*CH$5*CN$5</f>
        <v>0</v>
      </c>
      <c r="CO96" s="59">
        <f>SUM(CL96+CI96,CM96+CJ96,CN96+CK96)-MIN(CL96+CI96,CM96+CJ96,CN96+CK96)</f>
        <v>0</v>
      </c>
      <c r="CP96" s="188"/>
      <c r="CQ96" s="77"/>
      <c r="CS96" s="75"/>
      <c r="CU96" s="75"/>
      <c r="CV96" s="58">
        <f>CP96/CP$2*CP$5*CV$5</f>
        <v>0</v>
      </c>
      <c r="CW96" s="58">
        <f>CQ96/CQ$2*CQ$5*CW$5</f>
        <v>0</v>
      </c>
      <c r="CX96" s="58">
        <f>CR96/$CR$2*CR$5*CX$5</f>
        <v>0</v>
      </c>
      <c r="CY96" s="59">
        <f>SUM(CV96+CS96,CW96+CT96,CX96+CU96)-MIN(CV96+CS96,CW96+CT96,CX96+CU96)</f>
        <v>0</v>
      </c>
      <c r="DH96" s="8"/>
    </row>
    <row r="97" spans="1:112" customFormat="1" ht="12.9" customHeight="1" x14ac:dyDescent="0.25">
      <c r="A97" s="51">
        <v>90</v>
      </c>
      <c r="B97" s="184" t="s">
        <v>195</v>
      </c>
      <c r="C97" s="184" t="s">
        <v>33</v>
      </c>
      <c r="D97" s="185">
        <v>4454</v>
      </c>
      <c r="E97" s="185">
        <v>4118</v>
      </c>
      <c r="F97" s="51"/>
      <c r="G97" s="58"/>
      <c r="H97" s="58"/>
      <c r="I97" s="58"/>
      <c r="J97" s="58">
        <f>D97/D$2*D$5*J$5</f>
        <v>261.60171365395246</v>
      </c>
      <c r="K97" s="58">
        <f>E97/E$2*E$5*K$5</f>
        <v>250.85961824827402</v>
      </c>
      <c r="L97" s="58">
        <f>F97/F$2*F$5*L$5</f>
        <v>0</v>
      </c>
      <c r="M97" s="59">
        <f>SUM(J97+G97,K97+H97,L97+I97)-MIN(J97+G97,K97+H97,L97+I97)</f>
        <v>512.46133190222645</v>
      </c>
      <c r="N97" s="192">
        <v>4118</v>
      </c>
      <c r="O97" s="51"/>
      <c r="P97" s="51"/>
      <c r="Q97" s="58"/>
      <c r="R97" s="58"/>
      <c r="S97" s="58"/>
      <c r="T97" s="58">
        <f>N97/N$2*N$5*T$5</f>
        <v>236.92297279003657</v>
      </c>
      <c r="U97" s="58">
        <f>O97/O$2*O$5*U$5</f>
        <v>0</v>
      </c>
      <c r="V97" s="58">
        <f>P97/P$2*P$5*V$5</f>
        <v>0</v>
      </c>
      <c r="W97" s="59">
        <f>SUM(T97+Q97,U97+R97,V97+S97)-MIN(T97+Q97,U97+R97,V97+S97)</f>
        <v>236.92297279003657</v>
      </c>
      <c r="X97" s="51"/>
      <c r="Y97" s="51"/>
      <c r="Z97" s="309"/>
      <c r="AA97" s="58"/>
      <c r="AB97" s="58"/>
      <c r="AC97" s="8"/>
      <c r="AD97" s="58">
        <f>X97/X$2*X$5*AD$5</f>
        <v>0</v>
      </c>
      <c r="AE97" s="58">
        <f>Y97/Y$2*Y$5*AE$5</f>
        <v>0</v>
      </c>
      <c r="AF97" s="58">
        <f>Z97/Z$2*Z$5*AF$5</f>
        <v>0</v>
      </c>
      <c r="AG97" s="59">
        <f>SUM(AD97+AA97,AE97+AB97,AF97+AC97)-MIN(AD97+AA97,AE97+AB97,AF97+AC97)</f>
        <v>0</v>
      </c>
      <c r="AH97" s="51"/>
      <c r="AI97" s="309"/>
      <c r="AJ97" s="202"/>
      <c r="AK97" s="58"/>
      <c r="AL97" s="58"/>
      <c r="AM97" s="9"/>
      <c r="AN97" s="58">
        <f>AH97/AH$2*AH$5*AN$5</f>
        <v>0</v>
      </c>
      <c r="AO97" s="58">
        <f>AI97/AI$2*AI$5*AO$5</f>
        <v>0</v>
      </c>
      <c r="AP97" s="58">
        <f>AJ97/AJ$2*AJ$5*AP$5</f>
        <v>0</v>
      </c>
      <c r="AQ97" s="59">
        <f>SUM(AN97+AK97,AO97+AL97,AP97+AM97)-MIN(AN97+AK97,AO97+AL97,AP97+AM97)</f>
        <v>0</v>
      </c>
      <c r="AR97" s="309"/>
      <c r="AS97" s="202"/>
      <c r="AT97" s="96"/>
      <c r="AU97" s="58"/>
      <c r="AV97" s="73"/>
      <c r="AW97" s="54"/>
      <c r="AX97" s="58">
        <f>AR97/AR$2*AR$5*AX$5</f>
        <v>0</v>
      </c>
      <c r="AY97" s="58">
        <f>AS97/AS$2*AS$5*AY$5</f>
        <v>0</v>
      </c>
      <c r="AZ97" s="58">
        <f>AT97/AT$2*AT$5*AZ$5</f>
        <v>0</v>
      </c>
      <c r="BA97" s="59">
        <f>SUM(AX97+AU97,AY97+AV97,AZ97+AW97)-MIN(AX97+AU97,AY97+AV97,AZ97+AW97)</f>
        <v>0</v>
      </c>
      <c r="BB97" s="309"/>
      <c r="BC97" s="202"/>
      <c r="BD97" s="205"/>
      <c r="BE97" s="58"/>
      <c r="BF97" s="73"/>
      <c r="BG97" s="54"/>
      <c r="BH97" s="58">
        <f>BB97/BB$2*BB$5*BH$5</f>
        <v>0</v>
      </c>
      <c r="BI97" s="58">
        <f>BC97/BC$2*BC$5*BI$5</f>
        <v>0</v>
      </c>
      <c r="BJ97" s="58">
        <f>BD97/BD$2*BD$5*BJ$5</f>
        <v>0</v>
      </c>
      <c r="BK97" s="59">
        <f>SUM(BH97+BE97,BI97+BF97,BJ97+BG97)-MIN(BH97+BE97,BI97+BF97,BJ97+BG97)</f>
        <v>0</v>
      </c>
      <c r="BL97" s="202"/>
      <c r="BM97" s="125"/>
      <c r="BN97" s="188"/>
      <c r="BO97" s="75"/>
      <c r="BQ97" s="75"/>
      <c r="BR97" s="58">
        <f>BL97/BL$2*BL$5*BR$5</f>
        <v>0</v>
      </c>
      <c r="BS97" s="58">
        <f>BM97/BM$2*BM$5*BS$5</f>
        <v>0</v>
      </c>
      <c r="BT97" s="58">
        <f>BN97/BN$2*BN$5*BT$5</f>
        <v>0</v>
      </c>
      <c r="BU97" s="59">
        <f>SUM(BR97+BO97,BS97+BP97,BT97+BQ97)-MIN(BR97+BO97,BS97+BP97,BT97+BQ97)</f>
        <v>0</v>
      </c>
      <c r="BV97" s="125"/>
      <c r="BW97" s="188"/>
      <c r="BY97" s="75"/>
      <c r="CA97" s="75"/>
      <c r="CB97" s="58">
        <f>BV97/BV$2*BV$5*CB$5</f>
        <v>0</v>
      </c>
      <c r="CC97" s="58">
        <f>BW97/BW$2*BW$5*CC$5</f>
        <v>0</v>
      </c>
      <c r="CD97" s="58">
        <f>BX97/BX$2*BX$5*CD$5</f>
        <v>0</v>
      </c>
      <c r="CE97" s="59">
        <f>SUM(CB97+BY97,CC97+BZ97,CD97+CA97)-MIN(CB97+BY97,CC97+BZ97,CD97+CA97)</f>
        <v>0</v>
      </c>
      <c r="CF97" s="125"/>
      <c r="CG97" s="188"/>
      <c r="CI97" s="75"/>
      <c r="CK97" s="75"/>
      <c r="CL97" s="58">
        <f>CF97/CF$2*CF$5*CL$5</f>
        <v>0</v>
      </c>
      <c r="CM97" s="58">
        <f>CG97/CG$2*CG$5*CM$5</f>
        <v>0</v>
      </c>
      <c r="CN97" s="58">
        <f>CH97/CH$2*CH$5*CN$5</f>
        <v>0</v>
      </c>
      <c r="CO97" s="59">
        <f>SUM(CL97+CI97,CM97+CJ97,CN97+CK97)-MIN(CL97+CI97,CM97+CJ97,CN97+CK97)</f>
        <v>0</v>
      </c>
      <c r="CP97" s="188"/>
      <c r="CS97" s="75"/>
      <c r="CU97" s="75"/>
      <c r="CV97" s="58">
        <f>CP97/CP$2*CP$5*CV$5</f>
        <v>0</v>
      </c>
      <c r="CW97" s="58">
        <f>CQ97/CQ$2*CQ$5*CW$5</f>
        <v>0</v>
      </c>
      <c r="CX97" s="58">
        <f>CR97/$CR$2*CR$5*CX$5</f>
        <v>0</v>
      </c>
      <c r="CY97" s="59">
        <f>SUM(CV97+CS97,CW97+CT97,CX97+CU97)-MIN(CV97+CS97,CW97+CT97,CX97+CU97)</f>
        <v>0</v>
      </c>
      <c r="DH97" s="8"/>
    </row>
    <row r="98" spans="1:112" customFormat="1" ht="12.9" customHeight="1" x14ac:dyDescent="0.25">
      <c r="A98" s="51">
        <v>91</v>
      </c>
      <c r="B98" s="184" t="s">
        <v>112</v>
      </c>
      <c r="C98" s="184" t="s">
        <v>31</v>
      </c>
      <c r="D98" s="51"/>
      <c r="E98" s="51"/>
      <c r="F98" s="51"/>
      <c r="G98" s="58"/>
      <c r="H98" s="58"/>
      <c r="I98" s="58"/>
      <c r="J98" s="58">
        <f>D98/D$2*D$5*J$5</f>
        <v>0</v>
      </c>
      <c r="K98" s="58">
        <f>E98/E$2*E$5*K$5</f>
        <v>0</v>
      </c>
      <c r="L98" s="58">
        <f>F98/F$2*F$5*L$5</f>
        <v>0</v>
      </c>
      <c r="M98" s="59">
        <f>SUM(J98+G98,K98+H98,L98+I98)-MIN(J98+G98,K98+H98,L98+I98)</f>
        <v>0</v>
      </c>
      <c r="N98" s="129"/>
      <c r="O98" s="51"/>
      <c r="P98" s="51"/>
      <c r="Q98" s="58"/>
      <c r="R98" s="58"/>
      <c r="S98" s="58"/>
      <c r="T98" s="58">
        <f>N98/N$2*N$5*T$5</f>
        <v>0</v>
      </c>
      <c r="U98" s="58">
        <f>O98/O$2*O$5*U$5</f>
        <v>0</v>
      </c>
      <c r="V98" s="58">
        <f>P98/P$2*P$5*V$5</f>
        <v>0</v>
      </c>
      <c r="W98" s="59">
        <f>SUM(T98+Q98,U98+R98,V98+S98)-MIN(T98+Q98,U98+R98,V98+S98)</f>
        <v>0</v>
      </c>
      <c r="X98" s="51"/>
      <c r="Y98" s="51"/>
      <c r="Z98" s="201"/>
      <c r="AA98" s="58"/>
      <c r="AB98" s="58"/>
      <c r="AC98" s="8"/>
      <c r="AD98" s="58">
        <f>X98/X$2*X$5*AD$5</f>
        <v>0</v>
      </c>
      <c r="AE98" s="58">
        <f>Y98/Y$2*Y$5*AE$5</f>
        <v>0</v>
      </c>
      <c r="AF98" s="58">
        <f>Z98/Z$2*Z$5*AF$5</f>
        <v>0</v>
      </c>
      <c r="AG98" s="59">
        <f>SUM(AD98+AA98,AE98+AB98,AF98+AC98)-MIN(AD98+AA98,AE98+AB98,AF98+AC98)</f>
        <v>0</v>
      </c>
      <c r="AH98" s="51"/>
      <c r="AI98" s="201"/>
      <c r="AJ98" s="202"/>
      <c r="AK98" s="58"/>
      <c r="AL98" s="58"/>
      <c r="AM98" s="9"/>
      <c r="AN98" s="58">
        <f>AH98/AH$2*AH$5*AN$5</f>
        <v>0</v>
      </c>
      <c r="AO98" s="58">
        <f>AI98/AI$2*AI$5*AO$5</f>
        <v>0</v>
      </c>
      <c r="AP98" s="58">
        <f>AJ98/AJ$2*AJ$5*AP$5</f>
        <v>0</v>
      </c>
      <c r="AQ98" s="59">
        <f>SUM(AN98+AK98,AO98+AL98,AP98+AM98)-MIN(AN98+AK98,AO98+AL98,AP98+AM98)</f>
        <v>0</v>
      </c>
      <c r="AR98" s="201"/>
      <c r="AS98" s="202"/>
      <c r="AT98" s="96"/>
      <c r="AU98" s="58"/>
      <c r="AV98" s="73"/>
      <c r="AW98" s="54"/>
      <c r="AX98" s="58">
        <f>AR98/AR$2*AR$5*AX$5</f>
        <v>0</v>
      </c>
      <c r="AY98" s="58">
        <f>AS98/AS$2*AS$5*AY$5</f>
        <v>0</v>
      </c>
      <c r="AZ98" s="58">
        <f>AT98/AT$2*AT$5*AZ$5</f>
        <v>0</v>
      </c>
      <c r="BA98" s="59">
        <f>SUM(AX98+AU98,AY98+AV98,AZ98+AW98)-MIN(AX98+AU98,AY98+AV98,AZ98+AW98)</f>
        <v>0</v>
      </c>
      <c r="BB98" s="201"/>
      <c r="BC98" s="202"/>
      <c r="BD98" s="205"/>
      <c r="BE98" s="58"/>
      <c r="BF98" s="73"/>
      <c r="BG98" s="54"/>
      <c r="BH98" s="58">
        <f>BB98/BB$2*BB$5*BH$5</f>
        <v>0</v>
      </c>
      <c r="BI98" s="58">
        <f>BC98/BC$2*BC$5*BI$5</f>
        <v>0</v>
      </c>
      <c r="BJ98" s="58">
        <f>BD98/BD$2*BD$5*BJ$5</f>
        <v>0</v>
      </c>
      <c r="BK98" s="59">
        <f>SUM(BH98+BE98,BI98+BF98,BJ98+BG98)-MIN(BH98+BE98,BI98+BF98,BJ98+BG98)</f>
        <v>0</v>
      </c>
      <c r="BL98" s="202"/>
      <c r="BM98" s="125"/>
      <c r="BN98" s="188"/>
      <c r="BO98" s="75"/>
      <c r="BQ98" s="75"/>
      <c r="BR98" s="58">
        <f>BL98/BL$2*BL$5*BR$5</f>
        <v>0</v>
      </c>
      <c r="BS98" s="58">
        <f>BM98/BM$2*BM$5*BS$5</f>
        <v>0</v>
      </c>
      <c r="BT98" s="58">
        <f>BN98/BN$2*BN$5*BT$5</f>
        <v>0</v>
      </c>
      <c r="BU98" s="59">
        <f>SUM(BR98+BO98,BS98+BP98,BT98+BQ98)-MIN(BR98+BO98,BS98+BP98,BT98+BQ98)</f>
        <v>0</v>
      </c>
      <c r="BV98" s="125"/>
      <c r="BW98" s="188"/>
      <c r="BY98" s="75"/>
      <c r="CA98" s="75"/>
      <c r="CB98" s="58">
        <f>BV98/BV$2*BV$5*CB$5</f>
        <v>0</v>
      </c>
      <c r="CC98" s="58">
        <f>BW98/BW$2*BW$5*CC$5</f>
        <v>0</v>
      </c>
      <c r="CD98" s="58">
        <f>BX98/BX$2*BX$5*CD$5</f>
        <v>0</v>
      </c>
      <c r="CE98" s="59">
        <f>SUM(CB98+BY98,CC98+BZ98,CD98+CA98)-MIN(CB98+BY98,CC98+BZ98,CD98+CA98)</f>
        <v>0</v>
      </c>
      <c r="CF98" s="125"/>
      <c r="CG98" s="188"/>
      <c r="CI98" s="75"/>
      <c r="CK98" s="75"/>
      <c r="CL98" s="58">
        <f>CF98/CF$2*CF$5*CL$5</f>
        <v>0</v>
      </c>
      <c r="CM98" s="58">
        <f>CG98/CG$2*CG$5*CM$5</f>
        <v>0</v>
      </c>
      <c r="CN98" s="58">
        <f>CH98/CH$2*CH$5*CN$5</f>
        <v>0</v>
      </c>
      <c r="CO98" s="59">
        <f>SUM(CL98+CI98,CM98+CJ98,CN98+CK98)-MIN(CL98+CI98,CM98+CJ98,CN98+CK98)</f>
        <v>0</v>
      </c>
      <c r="CP98" s="188"/>
      <c r="CS98" s="75"/>
      <c r="CU98" s="75"/>
      <c r="CV98" s="58">
        <f>CP98/CP$2*CP$5*CV$5</f>
        <v>0</v>
      </c>
      <c r="CW98" s="58">
        <f>CQ98/CQ$2*CQ$5*CW$5</f>
        <v>0</v>
      </c>
      <c r="CX98" s="58">
        <f>CR98/$CR$2*CR$5*CX$5</f>
        <v>0</v>
      </c>
      <c r="CY98" s="59">
        <f>SUM(CV98+CS98,CW98+CT98,CX98+CU98)-MIN(CV98+CS98,CW98+CT98,CX98+CU98)</f>
        <v>0</v>
      </c>
      <c r="DH98" s="8"/>
    </row>
    <row r="99" spans="1:112" customFormat="1" ht="12.9" customHeight="1" x14ac:dyDescent="0.25">
      <c r="A99" s="51">
        <v>92</v>
      </c>
      <c r="B99" s="51" t="s">
        <v>52</v>
      </c>
      <c r="C99" s="51" t="s">
        <v>31</v>
      </c>
      <c r="D99" s="51"/>
      <c r="E99" s="51"/>
      <c r="F99" s="51"/>
      <c r="G99" s="58"/>
      <c r="H99" s="58"/>
      <c r="I99" s="58"/>
      <c r="J99" s="58">
        <f>D99/D$2*D$5*J$5</f>
        <v>0</v>
      </c>
      <c r="K99" s="58">
        <f>E99/E$2*E$5*K$5</f>
        <v>0</v>
      </c>
      <c r="L99" s="58">
        <f>F99/F$2*F$5*L$5</f>
        <v>0</v>
      </c>
      <c r="M99" s="59">
        <f>SUM(J99+G99,K99+H99,L99+I99)-MIN(J99+G99,K99+H99,L99+I99)</f>
        <v>0</v>
      </c>
      <c r="N99" s="129"/>
      <c r="O99" s="51"/>
      <c r="P99" s="51"/>
      <c r="Q99" s="58"/>
      <c r="R99" s="58"/>
      <c r="S99" s="58"/>
      <c r="T99" s="58">
        <f>N99/N$2*N$5*T$5</f>
        <v>0</v>
      </c>
      <c r="U99" s="58">
        <f>O99/O$2*O$5*U$5</f>
        <v>0</v>
      </c>
      <c r="V99" s="58">
        <f>P99/P$2*P$5*V$5</f>
        <v>0</v>
      </c>
      <c r="W99" s="59">
        <f>SUM(T99+Q99,U99+R99,V99+S99)-MIN(T99+Q99,U99+R99,V99+S99)</f>
        <v>0</v>
      </c>
      <c r="X99" s="51"/>
      <c r="Y99" s="51"/>
      <c r="Z99" s="201"/>
      <c r="AA99" s="58"/>
      <c r="AB99" s="58"/>
      <c r="AC99" s="8"/>
      <c r="AD99" s="58">
        <f>X99/X$2*X$5*AD$5</f>
        <v>0</v>
      </c>
      <c r="AE99" s="58">
        <f>Y99/Y$2*Y$5*AE$5</f>
        <v>0</v>
      </c>
      <c r="AF99" s="58">
        <f>Z99/Z$2*Z$5*AF$5</f>
        <v>0</v>
      </c>
      <c r="AG99" s="59">
        <f>SUM(AD99+AA99,AE99+AB99,AF99+AC99)-MIN(AD99+AA99,AE99+AB99,AF99+AC99)</f>
        <v>0</v>
      </c>
      <c r="AH99" s="51"/>
      <c r="AI99" s="201"/>
      <c r="AJ99" s="202"/>
      <c r="AK99" s="58"/>
      <c r="AL99" s="58"/>
      <c r="AM99" s="9"/>
      <c r="AN99" s="58">
        <f>AH99/AH$2*AH$5*AN$5</f>
        <v>0</v>
      </c>
      <c r="AO99" s="58">
        <f>AI99/AI$2*AI$5*AO$5</f>
        <v>0</v>
      </c>
      <c r="AP99" s="58">
        <f>AJ99/AJ$2*AJ$5*AP$5</f>
        <v>0</v>
      </c>
      <c r="AQ99" s="59">
        <f>SUM(AN99+AK99,AO99+AL99,AP99+AM99)-MIN(AN99+AK99,AO99+AL99,AP99+AM99)</f>
        <v>0</v>
      </c>
      <c r="AR99" s="201"/>
      <c r="AS99" s="202"/>
      <c r="AT99" s="96"/>
      <c r="AU99" s="58"/>
      <c r="AV99" s="73"/>
      <c r="AW99" s="54"/>
      <c r="AX99" s="58">
        <f>AR99/AR$2*AR$5*AX$5</f>
        <v>0</v>
      </c>
      <c r="AY99" s="58">
        <f>AS99/AS$2*AS$5*AY$5</f>
        <v>0</v>
      </c>
      <c r="AZ99" s="58">
        <f>AT99/AT$2*AT$5*AZ$5</f>
        <v>0</v>
      </c>
      <c r="BA99" s="59">
        <f>SUM(AX99+AU99,AY99+AV99,AZ99+AW99)-MIN(AX99+AU99,AY99+AV99,AZ99+AW99)</f>
        <v>0</v>
      </c>
      <c r="BB99" s="201"/>
      <c r="BC99" s="202"/>
      <c r="BD99" s="205"/>
      <c r="BE99" s="58"/>
      <c r="BF99" s="73"/>
      <c r="BG99" s="54"/>
      <c r="BH99" s="58">
        <f>BB99/BB$2*BB$5*BH$5</f>
        <v>0</v>
      </c>
      <c r="BI99" s="58">
        <f>BC99/BC$2*BC$5*BI$5</f>
        <v>0</v>
      </c>
      <c r="BJ99" s="58">
        <f>BD99/BD$2*BD$5*BJ$5</f>
        <v>0</v>
      </c>
      <c r="BK99" s="59">
        <f>SUM(BH99+BE99,BI99+BF99,BJ99+BG99)-MIN(BH99+BE99,BI99+BF99,BJ99+BG99)</f>
        <v>0</v>
      </c>
      <c r="BL99" s="202"/>
      <c r="BM99" s="125"/>
      <c r="BN99" s="188"/>
      <c r="BO99" s="75"/>
      <c r="BQ99" s="75"/>
      <c r="BR99" s="58">
        <f>BL99/BL$2*BL$5*BR$5</f>
        <v>0</v>
      </c>
      <c r="BS99" s="58">
        <f>BM99/BM$2*BM$5*BS$5</f>
        <v>0</v>
      </c>
      <c r="BT99" s="58">
        <f>BN99/BN$2*BN$5*BT$5</f>
        <v>0</v>
      </c>
      <c r="BU99" s="59">
        <f>SUM(BR99+BO99,BS99+BP99,BT99+BQ99)-MIN(BR99+BO99,BS99+BP99,BT99+BQ99)</f>
        <v>0</v>
      </c>
      <c r="BV99" s="125"/>
      <c r="BW99" s="188"/>
      <c r="BY99" s="75"/>
      <c r="CA99" s="75"/>
      <c r="CB99" s="58">
        <f>BV99/BV$2*BV$5*CB$5</f>
        <v>0</v>
      </c>
      <c r="CC99" s="58">
        <f>BW99/BW$2*BW$5*CC$5</f>
        <v>0</v>
      </c>
      <c r="CD99" s="58">
        <f>BX99/BX$2*BX$5*CD$5</f>
        <v>0</v>
      </c>
      <c r="CE99" s="59">
        <f>SUM(CB99+BY99,CC99+BZ99,CD99+CA99)-MIN(CB99+BY99,CC99+BZ99,CD99+CA99)</f>
        <v>0</v>
      </c>
      <c r="CF99" s="125"/>
      <c r="CG99" s="188"/>
      <c r="CI99" s="75"/>
      <c r="CK99" s="75"/>
      <c r="CL99" s="58">
        <f>CF99/CF$2*CF$5*CL$5</f>
        <v>0</v>
      </c>
      <c r="CM99" s="58">
        <f>CG99/CG$2*CG$5*CM$5</f>
        <v>0</v>
      </c>
      <c r="CN99" s="58">
        <f>CH99/CH$2*CH$5*CN$5</f>
        <v>0</v>
      </c>
      <c r="CO99" s="59">
        <f>SUM(CL99+CI99,CM99+CJ99,CN99+CK99)-MIN(CL99+CI99,CM99+CJ99,CN99+CK99)</f>
        <v>0</v>
      </c>
      <c r="CP99" s="188"/>
      <c r="CS99" s="75"/>
      <c r="CU99" s="75"/>
      <c r="CV99" s="58">
        <f>CP99/CP$2*CP$5*CV$5</f>
        <v>0</v>
      </c>
      <c r="CW99" s="58">
        <f>CQ99/CQ$2*CQ$5*CW$5</f>
        <v>0</v>
      </c>
      <c r="CX99" s="58">
        <f>CR99/$CR$2*CR$5*CX$5</f>
        <v>0</v>
      </c>
      <c r="CY99" s="59">
        <f>SUM(CV99+CS99,CW99+CT99,CX99+CU99)-MIN(CV99+CS99,CW99+CT99,CX99+CU99)</f>
        <v>0</v>
      </c>
      <c r="DH99" s="8"/>
    </row>
    <row r="100" spans="1:112" customFormat="1" ht="12.9" customHeight="1" x14ac:dyDescent="0.25">
      <c r="A100" s="51">
        <v>93</v>
      </c>
      <c r="B100" s="140" t="s">
        <v>93</v>
      </c>
      <c r="C100" s="51" t="s">
        <v>241</v>
      </c>
      <c r="D100" s="51"/>
      <c r="E100" s="51"/>
      <c r="F100" s="51"/>
      <c r="G100" s="58"/>
      <c r="H100" s="58"/>
      <c r="I100" s="58"/>
      <c r="J100" s="58">
        <f>D100/D$2*D$5*J$5</f>
        <v>0</v>
      </c>
      <c r="K100" s="58">
        <f>E100/E$2*E$5*K$5</f>
        <v>0</v>
      </c>
      <c r="L100" s="58">
        <f>F100/F$2*F$5*L$5</f>
        <v>0</v>
      </c>
      <c r="M100" s="59">
        <f>SUM(J100+G100,K100+H100,L100+I100)-MIN(J100+G100,K100+H100,L100+I100)</f>
        <v>0</v>
      </c>
      <c r="N100" s="129"/>
      <c r="O100" s="51"/>
      <c r="P100" s="51"/>
      <c r="Q100" s="58"/>
      <c r="R100" s="58"/>
      <c r="S100" s="58"/>
      <c r="T100" s="58">
        <f>N100/N$2*N$5*T$5</f>
        <v>0</v>
      </c>
      <c r="U100" s="58">
        <f>O100/O$2*O$5*U$5</f>
        <v>0</v>
      </c>
      <c r="V100" s="58">
        <f>P100/P$2*P$5*V$5</f>
        <v>0</v>
      </c>
      <c r="W100" s="59">
        <f>SUM(T100+Q100,U100+R100,V100+S100)-MIN(T100+Q100,U100+R100,V100+S100)</f>
        <v>0</v>
      </c>
      <c r="X100" s="51"/>
      <c r="Y100" s="51"/>
      <c r="Z100" s="201"/>
      <c r="AA100" s="58"/>
      <c r="AB100" s="58"/>
      <c r="AC100" s="8"/>
      <c r="AD100" s="58">
        <f>X100/X$2*X$5*AD$5</f>
        <v>0</v>
      </c>
      <c r="AE100" s="58">
        <f>Y100/Y$2*Y$5*AE$5</f>
        <v>0</v>
      </c>
      <c r="AF100" s="58">
        <f>Z100/Z$2*Z$5*AF$5</f>
        <v>0</v>
      </c>
      <c r="AG100" s="59">
        <f>SUM(AD100+AA100,AE100+AB100,AF100+AC100)-MIN(AD100+AA100,AE100+AB100,AF100+AC100)</f>
        <v>0</v>
      </c>
      <c r="AH100" s="51"/>
      <c r="AI100" s="201"/>
      <c r="AJ100" s="202"/>
      <c r="AK100" s="58"/>
      <c r="AL100" s="58"/>
      <c r="AM100" s="9"/>
      <c r="AN100" s="58">
        <f>AH100/AH$2*AH$5*AN$5</f>
        <v>0</v>
      </c>
      <c r="AO100" s="58">
        <f>AI100/AI$2*AI$5*AO$5</f>
        <v>0</v>
      </c>
      <c r="AP100" s="58">
        <f>AJ100/AJ$2*AJ$5*AP$5</f>
        <v>0</v>
      </c>
      <c r="AQ100" s="59">
        <f>SUM(AN100+AK100,AO100+AL100,AP100+AM100)-MIN(AN100+AK100,AO100+AL100,AP100+AM100)</f>
        <v>0</v>
      </c>
      <c r="AR100" s="201"/>
      <c r="AS100" s="202"/>
      <c r="AT100" s="96"/>
      <c r="AU100" s="58"/>
      <c r="AV100" s="73"/>
      <c r="AW100" s="54"/>
      <c r="AX100" s="58">
        <f>AR100/AR$2*AR$5*AX$5</f>
        <v>0</v>
      </c>
      <c r="AY100" s="58">
        <f>AS100/AS$2*AS$5*AY$5</f>
        <v>0</v>
      </c>
      <c r="AZ100" s="58">
        <f>AT100/AT$2*AT$5*AZ$5</f>
        <v>0</v>
      </c>
      <c r="BA100" s="59">
        <f>SUM(AX100+AU100,AY100+AV100,AZ100+AW100)-MIN(AX100+AU100,AY100+AV100,AZ100+AW100)</f>
        <v>0</v>
      </c>
      <c r="BB100" s="201"/>
      <c r="BC100" s="202"/>
      <c r="BD100" s="205"/>
      <c r="BE100" s="58"/>
      <c r="BF100" s="73"/>
      <c r="BG100" s="54"/>
      <c r="BH100" s="58">
        <f>BB100/BB$2*BB$5*BH$5</f>
        <v>0</v>
      </c>
      <c r="BI100" s="58">
        <f>BC100/BC$2*BC$5*BI$5</f>
        <v>0</v>
      </c>
      <c r="BJ100" s="58">
        <f>BD100/BD$2*BD$5*BJ$5</f>
        <v>0</v>
      </c>
      <c r="BK100" s="59">
        <f>SUM(BH100+BE100,BI100+BF100,BJ100+BG100)-MIN(BH100+BE100,BI100+BF100,BJ100+BG100)</f>
        <v>0</v>
      </c>
      <c r="BL100" s="202"/>
      <c r="BM100" s="125"/>
      <c r="BN100" s="188"/>
      <c r="BO100" s="75"/>
      <c r="BQ100" s="75"/>
      <c r="BR100" s="58">
        <f>BL100/BL$2*BL$5*BR$5</f>
        <v>0</v>
      </c>
      <c r="BS100" s="58">
        <f>BM100/BM$2*BM$5*BS$5</f>
        <v>0</v>
      </c>
      <c r="BT100" s="58">
        <f>BN100/BN$2*BN$5*BT$5</f>
        <v>0</v>
      </c>
      <c r="BU100" s="59">
        <f>SUM(BR100+BO100,BS100+BP100,BT100+BQ100)-MIN(BR100+BO100,BS100+BP100,BT100+BQ100)</f>
        <v>0</v>
      </c>
      <c r="BV100" s="125"/>
      <c r="BW100" s="188"/>
      <c r="BY100" s="75"/>
      <c r="CA100" s="75"/>
      <c r="CB100" s="58">
        <f>BV100/BV$2*BV$5*CB$5</f>
        <v>0</v>
      </c>
      <c r="CC100" s="58">
        <f>BW100/BW$2*BW$5*CC$5</f>
        <v>0</v>
      </c>
      <c r="CD100" s="58">
        <f>BX100/BX$2*BX$5*CD$5</f>
        <v>0</v>
      </c>
      <c r="CE100" s="59">
        <f>SUM(CB100+BY100,CC100+BZ100,CD100+CA100)-MIN(CB100+BY100,CC100+BZ100,CD100+CA100)</f>
        <v>0</v>
      </c>
      <c r="CF100" s="125"/>
      <c r="CG100" s="188"/>
      <c r="CH100" s="272"/>
      <c r="CI100" s="75"/>
      <c r="CK100" s="75"/>
      <c r="CL100" s="58">
        <f>CF100/CF$2*CF$5*CL$5</f>
        <v>0</v>
      </c>
      <c r="CM100" s="58">
        <f>CG100/CG$2*CG$5*CM$5</f>
        <v>0</v>
      </c>
      <c r="CN100" s="58">
        <f>CH100/CH$2*CH$5*CN$5</f>
        <v>0</v>
      </c>
      <c r="CO100" s="59">
        <f>SUM(CL100+CI100,CM100+CJ100,CN100+CK100)-MIN(CL100+CI100,CM100+CJ100,CN100+CK100)</f>
        <v>0</v>
      </c>
      <c r="CP100" s="188"/>
      <c r="CQ100" s="272"/>
      <c r="CS100" s="75"/>
      <c r="CU100" s="75"/>
      <c r="CV100" s="58">
        <f>CP100/CP$2*CP$5*CV$5</f>
        <v>0</v>
      </c>
      <c r="CW100" s="58">
        <f>CQ100/CQ$2*CQ$5*CW$5</f>
        <v>0</v>
      </c>
      <c r="CX100" s="58">
        <f>CR100/$CR$2*CR$5*CX$5</f>
        <v>0</v>
      </c>
      <c r="CY100" s="59">
        <f>SUM(CV100+CS100,CW100+CT100,CX100+CU100)-MIN(CV100+CS100,CW100+CT100,CX100+CU100)</f>
        <v>0</v>
      </c>
      <c r="DH100" s="8"/>
    </row>
    <row r="101" spans="1:112" customFormat="1" ht="12.9" customHeight="1" x14ac:dyDescent="0.25">
      <c r="A101" s="51">
        <v>94</v>
      </c>
      <c r="B101" s="51"/>
      <c r="C101" s="51"/>
      <c r="D101" s="51"/>
      <c r="E101" s="51"/>
      <c r="F101" s="51"/>
      <c r="G101" s="58"/>
      <c r="H101" s="58"/>
      <c r="I101" s="58"/>
      <c r="J101" s="58">
        <f>D101/D$2*D$5*J$5</f>
        <v>0</v>
      </c>
      <c r="K101" s="58">
        <f>E101/E$2*E$5*K$5</f>
        <v>0</v>
      </c>
      <c r="L101" s="58">
        <f>F101/F$2*F$5*L$5</f>
        <v>0</v>
      </c>
      <c r="M101" s="59">
        <f>SUM(J101+G101,K101+H101,L101+I101)-MIN(J101+G101,K101+H101,L101+I101)</f>
        <v>0</v>
      </c>
      <c r="N101" s="129"/>
      <c r="O101" s="51"/>
      <c r="P101" s="51"/>
      <c r="Q101" s="58"/>
      <c r="R101" s="58"/>
      <c r="S101" s="58"/>
      <c r="T101" s="58">
        <f>N101/N$2*N$5*T$5</f>
        <v>0</v>
      </c>
      <c r="U101" s="58">
        <f>O101/O$2*O$5*U$5</f>
        <v>0</v>
      </c>
      <c r="V101" s="58">
        <f>P101/P$2*P$5*V$5</f>
        <v>0</v>
      </c>
      <c r="W101" s="59">
        <f>SUM(T101+Q101,U101+R101,V101+S101)-MIN(T101+Q101,U101+R101,V101+S101)</f>
        <v>0</v>
      </c>
      <c r="X101" s="51"/>
      <c r="Y101" s="51"/>
      <c r="Z101" s="201"/>
      <c r="AA101" s="58"/>
      <c r="AB101" s="58"/>
      <c r="AC101" s="8"/>
      <c r="AD101" s="58">
        <f>X101/X$2*X$5*AD$5</f>
        <v>0</v>
      </c>
      <c r="AE101" s="58">
        <f>Y101/Y$2*Y$5*AE$5</f>
        <v>0</v>
      </c>
      <c r="AF101" s="58">
        <f>Z101/Z$2*Z$5*AF$5</f>
        <v>0</v>
      </c>
      <c r="AG101" s="59">
        <f>SUM(AD101+AA101,AE101+AB101,AF101+AC101)-MIN(AD101+AA101,AE101+AB101,AF101+AC101)</f>
        <v>0</v>
      </c>
      <c r="AH101" s="51"/>
      <c r="AI101" s="201"/>
      <c r="AJ101" s="202"/>
      <c r="AK101" s="58"/>
      <c r="AL101" s="58"/>
      <c r="AM101" s="9"/>
      <c r="AN101" s="58">
        <f>AH101/AH$2*AH$5*AN$5</f>
        <v>0</v>
      </c>
      <c r="AO101" s="58">
        <f>AI101/AI$2*AI$5*AO$5</f>
        <v>0</v>
      </c>
      <c r="AP101" s="58">
        <f>AJ101/AJ$2*AJ$5*AP$5</f>
        <v>0</v>
      </c>
      <c r="AQ101" s="59">
        <f>SUM(AN101+AK101,AO101+AL101,AP101+AM101)-MIN(AN101+AK101,AO101+AL101,AP101+AM101)</f>
        <v>0</v>
      </c>
      <c r="AR101" s="201"/>
      <c r="AS101" s="202"/>
      <c r="AT101" s="96"/>
      <c r="AU101" s="58"/>
      <c r="AV101" s="73"/>
      <c r="AW101" s="54"/>
      <c r="AX101" s="58">
        <f>AR101/AR$2*AR$5*AX$5</f>
        <v>0</v>
      </c>
      <c r="AY101" s="58">
        <f>AS101/AS$2*AS$5*AY$5</f>
        <v>0</v>
      </c>
      <c r="AZ101" s="58">
        <f>AT101/AT$2*AT$5*AZ$5</f>
        <v>0</v>
      </c>
      <c r="BA101" s="59">
        <f>SUM(AX101+AU101,AY101+AV101,AZ101+AW101)-MIN(AX101+AU101,AY101+AV101,AZ101+AW101)</f>
        <v>0</v>
      </c>
      <c r="BB101" s="309"/>
      <c r="BC101" s="202"/>
      <c r="BD101" s="205"/>
      <c r="BE101" s="58"/>
      <c r="BF101" s="73"/>
      <c r="BG101" s="54"/>
      <c r="BH101" s="58">
        <f>BB101/BB$2*BB$5*BH$5</f>
        <v>0</v>
      </c>
      <c r="BI101" s="58">
        <f>BC101/BC$2*BC$5*BI$5</f>
        <v>0</v>
      </c>
      <c r="BJ101" s="58">
        <f>BD101/BD$2*BD$5*BJ$5</f>
        <v>0</v>
      </c>
      <c r="BK101" s="59">
        <f>SUM(BH101+BE101,BI101+BF101,BJ101+BG101)-MIN(BH101+BE101,BI101+BF101,BJ101+BG101)</f>
        <v>0</v>
      </c>
      <c r="BL101" s="202"/>
      <c r="BM101" s="125"/>
      <c r="BN101" s="188"/>
      <c r="BO101" s="75"/>
      <c r="BQ101" s="75"/>
      <c r="BR101" s="58">
        <f>BL101/BL$2*BL$5*BR$5</f>
        <v>0</v>
      </c>
      <c r="BS101" s="58">
        <f>BM101/BM$2*BM$5*BS$5</f>
        <v>0</v>
      </c>
      <c r="BT101" s="58">
        <f>BN101/BN$2*BN$5*BT$5</f>
        <v>0</v>
      </c>
      <c r="BU101" s="59">
        <f>SUM(BR101+BO101,BS101+BP101,BT101+BQ101)-MIN(BR101+BO101,BS101+BP101,BT101+BQ101)</f>
        <v>0</v>
      </c>
      <c r="BV101" s="125"/>
      <c r="BW101" s="188"/>
      <c r="BY101" s="75"/>
      <c r="CA101" s="75"/>
      <c r="CB101" s="58">
        <f>BV101/BV$2*BV$5*CB$5</f>
        <v>0</v>
      </c>
      <c r="CC101" s="58">
        <f>BW101/BW$2*BW$5*CC$5</f>
        <v>0</v>
      </c>
      <c r="CD101" s="58">
        <f>BX101/BX$2*BX$5*CD$5</f>
        <v>0</v>
      </c>
      <c r="CE101" s="59">
        <f>SUM(CB101+BY101,CC101+BZ101,CD101+CA101)-MIN(CB101+BY101,CC101+BZ101,CD101+CA101)</f>
        <v>0</v>
      </c>
      <c r="CF101" s="125"/>
      <c r="CG101" s="188"/>
      <c r="CI101" s="75"/>
      <c r="CK101" s="75"/>
      <c r="CL101" s="58">
        <f>CF101/CF$2*CF$5*CL$5</f>
        <v>0</v>
      </c>
      <c r="CM101" s="58">
        <f>CG101/CG$2*CG$5*CM$5</f>
        <v>0</v>
      </c>
      <c r="CN101" s="58">
        <f>CH101/CH$2*CH$5*CN$5</f>
        <v>0</v>
      </c>
      <c r="CO101" s="59">
        <f>SUM(CL101+CI101,CM101+CJ101,CN101+CK101)-MIN(CL101+CI101,CM101+CJ101,CN101+CK101)</f>
        <v>0</v>
      </c>
      <c r="CP101" s="188"/>
      <c r="CS101" s="75"/>
      <c r="CU101" s="75"/>
      <c r="CV101" s="58">
        <f>CP101/CP$2*CP$5*CV$5</f>
        <v>0</v>
      </c>
      <c r="CW101" s="58">
        <f>CQ101/CQ$2*CQ$5*CW$5</f>
        <v>0</v>
      </c>
      <c r="CX101" s="58">
        <f>CQ101/CQ$2*CQ$5*CX$5</f>
        <v>0</v>
      </c>
      <c r="CY101" s="59">
        <f>SUM(CV101+CS101,CW101+CT101,CX101+CU101)-MIN(CV101+CS101,CW101+CT101,CX101+CU101)</f>
        <v>0</v>
      </c>
      <c r="DH101" s="8"/>
    </row>
    <row r="102" spans="1:112" customFormat="1" ht="12.9" customHeight="1" x14ac:dyDescent="0.25">
      <c r="A102" s="51">
        <v>95</v>
      </c>
      <c r="B102" s="51"/>
      <c r="C102" s="51"/>
      <c r="D102" s="51"/>
      <c r="E102" s="51"/>
      <c r="F102" s="51"/>
      <c r="G102" s="58"/>
      <c r="H102" s="58"/>
      <c r="I102" s="58"/>
      <c r="J102" s="58">
        <f>D102/D$2*D$5*J$5</f>
        <v>0</v>
      </c>
      <c r="K102" s="58">
        <f>E102/E$2*E$5*K$5</f>
        <v>0</v>
      </c>
      <c r="L102" s="58">
        <f>F102/F$2*F$5*L$5</f>
        <v>0</v>
      </c>
      <c r="M102" s="59">
        <f>SUM(J102+G102,K102+H102,L102+I102)-MIN(J102+G102,K102+H102,L102+I102)</f>
        <v>0</v>
      </c>
      <c r="N102" s="129"/>
      <c r="O102" s="51"/>
      <c r="P102" s="51"/>
      <c r="Q102" s="58"/>
      <c r="R102" s="58"/>
      <c r="S102" s="58"/>
      <c r="T102" s="58">
        <f>N102/N$2*N$5*T$5</f>
        <v>0</v>
      </c>
      <c r="U102" s="58">
        <f>O102/O$2*O$5*U$5</f>
        <v>0</v>
      </c>
      <c r="V102" s="58">
        <f>P102/P$2*P$5*V$5</f>
        <v>0</v>
      </c>
      <c r="W102" s="59">
        <f>SUM(T102+Q102,U102+R102,V102+S102)-MIN(T102+Q102,U102+R102,V102+S102)</f>
        <v>0</v>
      </c>
      <c r="X102" s="51"/>
      <c r="Y102" s="51"/>
      <c r="Z102" s="201"/>
      <c r="AA102" s="58"/>
      <c r="AB102" s="58"/>
      <c r="AC102" s="8"/>
      <c r="AD102" s="58">
        <f>X102/X$2*X$5*AD$5</f>
        <v>0</v>
      </c>
      <c r="AE102" s="58">
        <f>Y102/Y$2*Y$5*AE$5</f>
        <v>0</v>
      </c>
      <c r="AF102" s="58">
        <f>Z102/Z$2*Z$5*AF$5</f>
        <v>0</v>
      </c>
      <c r="AG102" s="59">
        <f>SUM(AD102+AA102,AE102+AB102,AF102+AC102)-MIN(AD102+AA102,AE102+AB102,AF102+AC102)</f>
        <v>0</v>
      </c>
      <c r="AH102" s="51"/>
      <c r="AI102" s="201"/>
      <c r="AJ102" s="202"/>
      <c r="AK102" s="58"/>
      <c r="AL102" s="58"/>
      <c r="AM102" s="9"/>
      <c r="AN102" s="58">
        <f>AH102/AH$2*AH$5*AN$5</f>
        <v>0</v>
      </c>
      <c r="AO102" s="58">
        <f>AI102/AI$2*AI$5*AO$5</f>
        <v>0</v>
      </c>
      <c r="AP102" s="58">
        <f>AJ102/AJ$2*AJ$5*AP$5</f>
        <v>0</v>
      </c>
      <c r="AQ102" s="59">
        <f>SUM(AN102+AK102,AO102+AL102,AP102+AM102)-MIN(AN102+AK102,AO102+AL102,AP102+AM102)</f>
        <v>0</v>
      </c>
      <c r="AR102" s="201"/>
      <c r="AS102" s="202"/>
      <c r="AT102" s="96"/>
      <c r="AU102" s="58"/>
      <c r="AV102" s="73"/>
      <c r="AW102" s="54"/>
      <c r="AX102" s="58">
        <f>AR102/AR$2*AR$5*AX$5</f>
        <v>0</v>
      </c>
      <c r="AY102" s="58">
        <f>AS102/AS$2*AS$5*AY$5</f>
        <v>0</v>
      </c>
      <c r="AZ102" s="58">
        <f>AT102/AT$2*AT$5*AZ$5</f>
        <v>0</v>
      </c>
      <c r="BA102" s="59">
        <f>SUM(AX102+AU102,AY102+AV102,AZ102+AW102)-MIN(AX102+AU102,AY102+AV102,AZ102+AW102)</f>
        <v>0</v>
      </c>
      <c r="BB102" s="309"/>
      <c r="BC102" s="202"/>
      <c r="BD102" s="205"/>
      <c r="BE102" s="58"/>
      <c r="BF102" s="73"/>
      <c r="BG102" s="54"/>
      <c r="BH102" s="58">
        <f>BB102/BB$2*BB$5*BH$5</f>
        <v>0</v>
      </c>
      <c r="BI102" s="58">
        <f>BC102/BC$2*BC$5*BI$5</f>
        <v>0</v>
      </c>
      <c r="BJ102" s="58">
        <f>BD102/BD$2*BD$5*BJ$5</f>
        <v>0</v>
      </c>
      <c r="BK102" s="59">
        <f>SUM(BH102+BE102,BI102+BF102,BJ102+BG102)-MIN(BH102+BE102,BI102+BF102,BJ102+BG102)</f>
        <v>0</v>
      </c>
      <c r="BL102" s="202"/>
      <c r="BM102" s="125"/>
      <c r="BN102" s="188"/>
      <c r="BO102" s="75"/>
      <c r="BQ102" s="75"/>
      <c r="BR102" s="58">
        <f>BL102/BL$2*BL$5*BR$5</f>
        <v>0</v>
      </c>
      <c r="BS102" s="58">
        <f>BM102/BM$2*BM$5*BS$5</f>
        <v>0</v>
      </c>
      <c r="BT102" s="58">
        <f>BN102/BN$2*BN$5*BT$5</f>
        <v>0</v>
      </c>
      <c r="BU102" s="59">
        <f>SUM(BR102+BO102,BS102+BP102,BT102+BQ102)-MIN(BR102+BO102,BS102+BP102,BT102+BQ102)</f>
        <v>0</v>
      </c>
      <c r="BV102" s="125"/>
      <c r="BW102" s="188"/>
      <c r="BY102" s="75"/>
      <c r="CA102" s="75"/>
      <c r="CB102" s="58">
        <f>BV102/BV$2*BV$5*CB$5</f>
        <v>0</v>
      </c>
      <c r="CC102" s="58">
        <f>BW102/BW$2*BW$5*CC$5</f>
        <v>0</v>
      </c>
      <c r="CD102" s="58">
        <f>BX102/BX$2*BX$5*CD$5</f>
        <v>0</v>
      </c>
      <c r="CE102" s="59">
        <f>SUM(CB102+BY102,CC102+BZ102,CD102+CA102)-MIN(CB102+BY102,CC102+BZ102,CD102+CA102)</f>
        <v>0</v>
      </c>
      <c r="CF102" s="125"/>
      <c r="CG102" s="188"/>
      <c r="CI102" s="75"/>
      <c r="CK102" s="75"/>
      <c r="CL102" s="58">
        <f>CF102/CF$2*CF$5*CL$5</f>
        <v>0</v>
      </c>
      <c r="CM102" s="58">
        <f>CG102/CG$2*CG$5*CM$5</f>
        <v>0</v>
      </c>
      <c r="CN102" s="58">
        <f>CH102/CH$2*CH$5*CN$5</f>
        <v>0</v>
      </c>
      <c r="CO102" s="59">
        <f>SUM(CL102+CI102,CM102+CJ102,CN102+CK102)-MIN(CL102+CI102,CM102+CJ102,CN102+CK102)</f>
        <v>0</v>
      </c>
      <c r="CP102" s="188"/>
      <c r="CS102" s="75"/>
      <c r="CU102" s="75"/>
      <c r="CV102" s="58">
        <f>CP102/CP$2*CP$5*CV$5</f>
        <v>0</v>
      </c>
      <c r="CW102" s="58">
        <f>CQ102/CQ$2*CQ$5*CW$5</f>
        <v>0</v>
      </c>
      <c r="CX102" s="58">
        <f>CQ102/CQ$2*CQ$5*CX$5</f>
        <v>0</v>
      </c>
      <c r="CY102" s="59">
        <f>SUM(CV102+CS102,CW102+CT102,CX102+CU102)-MIN(CV102+CS102,CW102+CT102,CX102+CU102)</f>
        <v>0</v>
      </c>
      <c r="DH102" s="8"/>
    </row>
    <row r="103" spans="1:112" customFormat="1" ht="12.9" customHeight="1" x14ac:dyDescent="0.25">
      <c r="A103" s="51">
        <v>96</v>
      </c>
      <c r="B103" s="51"/>
      <c r="C103" s="51"/>
      <c r="D103" s="51"/>
      <c r="E103" s="51"/>
      <c r="F103" s="51"/>
      <c r="G103" s="58"/>
      <c r="H103" s="58"/>
      <c r="I103" s="58"/>
      <c r="J103" s="58">
        <f>D103/D$2*D$5*J$5</f>
        <v>0</v>
      </c>
      <c r="K103" s="58">
        <f>E103/E$2*E$5*K$5</f>
        <v>0</v>
      </c>
      <c r="L103" s="58">
        <f>F103/F$2*F$5*L$5</f>
        <v>0</v>
      </c>
      <c r="M103" s="59">
        <f>SUM(J103+G103,K103+H103,L103+I103)-MIN(J103+G103,K103+H103,L103+I103)</f>
        <v>0</v>
      </c>
      <c r="N103" s="129"/>
      <c r="O103" s="51"/>
      <c r="P103" s="51"/>
      <c r="Q103" s="58"/>
      <c r="R103" s="58"/>
      <c r="S103" s="58"/>
      <c r="T103" s="58">
        <f>N103/N$2*N$5*T$5</f>
        <v>0</v>
      </c>
      <c r="U103" s="58">
        <f>O103/O$2*O$5*U$5</f>
        <v>0</v>
      </c>
      <c r="V103" s="58">
        <f>P103/P$2*P$5*V$5</f>
        <v>0</v>
      </c>
      <c r="W103" s="59">
        <f>SUM(T103+Q103,U103+R103,V103+S103)-MIN(T103+Q103,U103+R103,V103+S103)</f>
        <v>0</v>
      </c>
      <c r="X103" s="51"/>
      <c r="Y103" s="51"/>
      <c r="Z103" s="309"/>
      <c r="AA103" s="58"/>
      <c r="AB103" s="58"/>
      <c r="AC103" s="8"/>
      <c r="AD103" s="58">
        <f>X103/X$2*X$5*AD$5</f>
        <v>0</v>
      </c>
      <c r="AE103" s="58">
        <f>Y103/Y$2*Y$5*AE$5</f>
        <v>0</v>
      </c>
      <c r="AF103" s="58">
        <f>Z103/Z$2*Z$5*AF$5</f>
        <v>0</v>
      </c>
      <c r="AG103" s="59">
        <f>SUM(AD103+AA103,AE103+AB103,AF103+AC103)-MIN(AD103+AA103,AE103+AB103,AF103+AC103)</f>
        <v>0</v>
      </c>
      <c r="AH103" s="51"/>
      <c r="AI103" s="309"/>
      <c r="AJ103" s="202"/>
      <c r="AK103" s="58"/>
      <c r="AL103" s="58"/>
      <c r="AM103" s="9"/>
      <c r="AN103" s="58">
        <f>AH103/AH$2*AH$5*AN$5</f>
        <v>0</v>
      </c>
      <c r="AO103" s="58">
        <f>AI103/AI$2*AI$5*AO$5</f>
        <v>0</v>
      </c>
      <c r="AP103" s="58">
        <f>AJ103/AJ$2*AJ$5*AP$5</f>
        <v>0</v>
      </c>
      <c r="AQ103" s="59">
        <f>SUM(AN103+AK103,AO103+AL103,AP103+AM103)-MIN(AN103+AK103,AO103+AL103,AP103+AM103)</f>
        <v>0</v>
      </c>
      <c r="AR103" s="309"/>
      <c r="AS103" s="202"/>
      <c r="AT103" s="96"/>
      <c r="AU103" s="58"/>
      <c r="AV103" s="73"/>
      <c r="AW103" s="54"/>
      <c r="AX103" s="58">
        <f>AR103/AR$2*AR$5*AX$5</f>
        <v>0</v>
      </c>
      <c r="AY103" s="58">
        <f>AS103/AS$2*AS$5*AY$5</f>
        <v>0</v>
      </c>
      <c r="AZ103" s="58">
        <f>AT103/AT$2*AT$5*AZ$5</f>
        <v>0</v>
      </c>
      <c r="BA103" s="59">
        <f>SUM(AX103+AU103,AY103+AV103,AZ103+AW103)-MIN(AX103+AU103,AY103+AV103,AZ103+AW103)</f>
        <v>0</v>
      </c>
      <c r="BB103" s="309"/>
      <c r="BC103" s="202"/>
      <c r="BD103" s="205"/>
      <c r="BE103" s="58"/>
      <c r="BF103" s="73"/>
      <c r="BG103" s="54"/>
      <c r="BH103" s="58">
        <f>BB103/BB$2*BB$5*BH$5</f>
        <v>0</v>
      </c>
      <c r="BI103" s="58">
        <f>BC103/BC$2*BC$5*BI$5</f>
        <v>0</v>
      </c>
      <c r="BJ103" s="58">
        <f>BD103/BD$2*BD$5*BJ$5</f>
        <v>0</v>
      </c>
      <c r="BK103" s="59">
        <f>SUM(BH103+BE103,BI103+BF103,BJ103+BG103)-MIN(BH103+BE103,BI103+BF103,BJ103+BG103)</f>
        <v>0</v>
      </c>
      <c r="BL103" s="202"/>
      <c r="BM103" s="125"/>
      <c r="BN103" s="188"/>
      <c r="BO103" s="75"/>
      <c r="BQ103" s="75"/>
      <c r="BR103" s="58">
        <f>BL103/BL$2*BL$5*BR$5</f>
        <v>0</v>
      </c>
      <c r="BS103" s="58">
        <f>BM103/BM$2*BM$5*BS$5</f>
        <v>0</v>
      </c>
      <c r="BT103" s="58">
        <f>BN103/BN$2*BN$5*BT$5</f>
        <v>0</v>
      </c>
      <c r="BU103" s="59">
        <f>SUM(BR103+BO103,BS103+BP103,BT103+BQ103)-MIN(BR103+BO103,BS103+BP103,BT103+BQ103)</f>
        <v>0</v>
      </c>
      <c r="BV103" s="125"/>
      <c r="BW103" s="188"/>
      <c r="BY103" s="75"/>
      <c r="CA103" s="75"/>
      <c r="CB103" s="58">
        <f>BV103/BV$2*BV$5*CB$5</f>
        <v>0</v>
      </c>
      <c r="CC103" s="58">
        <f>BW103/BW$2*BW$5*CC$5</f>
        <v>0</v>
      </c>
      <c r="CD103" s="58">
        <f>BX103/BX$2*BX$5*CD$5</f>
        <v>0</v>
      </c>
      <c r="CE103" s="59">
        <f>SUM(CB103+BY103,CC103+BZ103,CD103+CA103)-MIN(CB103+BY103,CC103+BZ103,CD103+CA103)</f>
        <v>0</v>
      </c>
      <c r="CF103" s="125"/>
      <c r="CG103" s="188"/>
      <c r="CI103" s="75"/>
      <c r="CK103" s="75"/>
      <c r="CL103" s="58">
        <f>CF103/CF$2*CF$5*CL$5</f>
        <v>0</v>
      </c>
      <c r="CM103" s="58">
        <f>CG103/CG$2*CG$5*CM$5</f>
        <v>0</v>
      </c>
      <c r="CN103" s="58">
        <f>CH103/CH$2*CH$5*CN$5</f>
        <v>0</v>
      </c>
      <c r="CO103" s="59">
        <f>SUM(CL103+CI103,CM103+CJ103,CN103+CK103)-MIN(CL103+CI103,CM103+CJ103,CN103+CK103)</f>
        <v>0</v>
      </c>
      <c r="CP103" s="188"/>
      <c r="CS103" s="75"/>
      <c r="CU103" s="75"/>
      <c r="CV103" s="58">
        <f>CP103/CP$2*CP$5*CV$5</f>
        <v>0</v>
      </c>
      <c r="CW103" s="58">
        <f>CQ103/CQ$2*CQ$5*CW$5</f>
        <v>0</v>
      </c>
      <c r="CX103" s="58">
        <f>CQ103/CQ$2*CQ$5*CX$5</f>
        <v>0</v>
      </c>
      <c r="CY103" s="59">
        <f>SUM(CV103+CS103,CW103+CT103,CX103+CU103)-MIN(CV103+CS103,CW103+CT103,CX103+CU103)</f>
        <v>0</v>
      </c>
      <c r="DH103" s="8"/>
    </row>
    <row r="104" spans="1:112" customFormat="1" ht="12.9" customHeight="1" x14ac:dyDescent="0.25">
      <c r="A104" s="51">
        <v>97</v>
      </c>
      <c r="B104" s="51"/>
      <c r="C104" s="51"/>
      <c r="D104" s="51"/>
      <c r="E104" s="51"/>
      <c r="F104" s="51"/>
      <c r="G104" s="58"/>
      <c r="H104" s="58"/>
      <c r="I104" s="58"/>
      <c r="J104" s="58">
        <f>D104/D$2*D$5*J$5</f>
        <v>0</v>
      </c>
      <c r="K104" s="58">
        <f>E104/E$2*E$5*K$5</f>
        <v>0</v>
      </c>
      <c r="L104" s="58">
        <f>F104/F$2*F$5*L$5</f>
        <v>0</v>
      </c>
      <c r="M104" s="59">
        <f>SUM(J104+G104,K104+H104,L104+I104)-MIN(J104+G104,K104+H104,L104+I104)</f>
        <v>0</v>
      </c>
      <c r="N104" s="129"/>
      <c r="O104" s="51"/>
      <c r="P104" s="51"/>
      <c r="Q104" s="58"/>
      <c r="R104" s="58"/>
      <c r="S104" s="58"/>
      <c r="T104" s="58">
        <f>N104/N$2*N$5*T$5</f>
        <v>0</v>
      </c>
      <c r="U104" s="58">
        <f>O104/O$2*O$5*U$5</f>
        <v>0</v>
      </c>
      <c r="V104" s="58">
        <f>P104/P$2*P$5*V$5</f>
        <v>0</v>
      </c>
      <c r="W104" s="59">
        <f>SUM(T104+Q104,U104+R104,V104+S104)-MIN(T104+Q104,U104+R104,V104+S104)</f>
        <v>0</v>
      </c>
      <c r="X104" s="51"/>
      <c r="Y104" s="51"/>
      <c r="Z104" s="201"/>
      <c r="AA104" s="58"/>
      <c r="AB104" s="58"/>
      <c r="AC104" s="8"/>
      <c r="AD104" s="58">
        <f>X104/X$2*X$5*AD$5</f>
        <v>0</v>
      </c>
      <c r="AE104" s="58">
        <f>Y104/Y$2*Y$5*AE$5</f>
        <v>0</v>
      </c>
      <c r="AF104" s="58">
        <f>Z104/Z$2*Z$5*AF$5</f>
        <v>0</v>
      </c>
      <c r="AG104" s="59">
        <f>SUM(AD104+AA104,AE104+AB104,AF104+AC104)-MIN(AD104+AA104,AE104+AB104,AF104+AC104)</f>
        <v>0</v>
      </c>
      <c r="AH104" s="51"/>
      <c r="AI104" s="201"/>
      <c r="AJ104" s="202"/>
      <c r="AK104" s="58"/>
      <c r="AL104" s="58"/>
      <c r="AM104" s="9"/>
      <c r="AN104" s="58">
        <f>AH104/AH$2*AH$5*AN$5</f>
        <v>0</v>
      </c>
      <c r="AO104" s="58">
        <f>AI104/AI$2*AI$5*AO$5</f>
        <v>0</v>
      </c>
      <c r="AP104" s="58">
        <f>AJ104/AJ$2*AJ$5*AP$5</f>
        <v>0</v>
      </c>
      <c r="AQ104" s="59">
        <f>SUM(AN104+AK104,AO104+AL104,AP104+AM104)-MIN(AN104+AK104,AO104+AL104,AP104+AM104)</f>
        <v>0</v>
      </c>
      <c r="AR104" s="201"/>
      <c r="AS104" s="202"/>
      <c r="AT104" s="96"/>
      <c r="AU104" s="58"/>
      <c r="AV104" s="73"/>
      <c r="AW104" s="54"/>
      <c r="AX104" s="58">
        <f>AR104/AR$2*AR$5*AX$5</f>
        <v>0</v>
      </c>
      <c r="AY104" s="58">
        <f>AS104/AS$2*AS$5*AY$5</f>
        <v>0</v>
      </c>
      <c r="AZ104" s="58">
        <f>AT104/AT$2*AT$5*AZ$5</f>
        <v>0</v>
      </c>
      <c r="BA104" s="59">
        <f>SUM(AX104+AU104,AY104+AV104,AZ104+AW104)-MIN(AX104+AU104,AY104+AV104,AZ104+AW104)</f>
        <v>0</v>
      </c>
      <c r="BB104" s="309"/>
      <c r="BC104" s="202"/>
      <c r="BD104" s="205"/>
      <c r="BE104" s="58"/>
      <c r="BF104" s="73"/>
      <c r="BG104" s="54"/>
      <c r="BH104" s="58">
        <f>BB104/BB$2*BB$5*BH$5</f>
        <v>0</v>
      </c>
      <c r="BI104" s="58">
        <f>BC104/BC$2*BC$5*BI$5</f>
        <v>0</v>
      </c>
      <c r="BJ104" s="58">
        <f>BD104/BD$2*BD$5*BJ$5</f>
        <v>0</v>
      </c>
      <c r="BK104" s="59">
        <f>SUM(BH104+BE104,BI104+BF104,BJ104+BG104)-MIN(BH104+BE104,BI104+BF104,BJ104+BG104)</f>
        <v>0</v>
      </c>
      <c r="BL104" s="202"/>
      <c r="BM104" s="125"/>
      <c r="BN104" s="188"/>
      <c r="BO104" s="75"/>
      <c r="BQ104" s="75"/>
      <c r="BR104" s="58">
        <f>BL104/BL$2*BL$5*BR$5</f>
        <v>0</v>
      </c>
      <c r="BS104" s="58">
        <f>BM104/BM$2*BM$5*BS$5</f>
        <v>0</v>
      </c>
      <c r="BT104" s="58">
        <f>BN104/BN$2*BN$5*BT$5</f>
        <v>0</v>
      </c>
      <c r="BU104" s="59">
        <f>SUM(BR104+BO104,BS104+BP104,BT104+BQ104)-MIN(BR104+BO104,BS104+BP104,BT104+BQ104)</f>
        <v>0</v>
      </c>
      <c r="BV104" s="125"/>
      <c r="BW104" s="188"/>
      <c r="BY104" s="75"/>
      <c r="CA104" s="75"/>
      <c r="CB104" s="58">
        <f>BV104/BV$2*BV$5*CB$5</f>
        <v>0</v>
      </c>
      <c r="CC104" s="58">
        <f>BW104/BW$2*BW$5*CC$5</f>
        <v>0</v>
      </c>
      <c r="CD104" s="58">
        <f>BX104/BX$2*BX$5*CD$5</f>
        <v>0</v>
      </c>
      <c r="CE104" s="59">
        <f>SUM(CB104+BY104,CC104+BZ104,CD104+CA104)-MIN(CB104+BY104,CC104+BZ104,CD104+CA104)</f>
        <v>0</v>
      </c>
      <c r="CF104" s="125"/>
      <c r="CG104" s="188"/>
      <c r="CI104" s="75"/>
      <c r="CK104" s="75"/>
      <c r="CL104" s="58">
        <f>CF104/CF$2*CF$5*CL$5</f>
        <v>0</v>
      </c>
      <c r="CM104" s="58">
        <f>CG104/CG$2*CG$5*CM$5</f>
        <v>0</v>
      </c>
      <c r="CN104" s="58">
        <f>CH104/CH$2*CH$5*CN$5</f>
        <v>0</v>
      </c>
      <c r="CO104" s="59">
        <f>SUM(CL104+CI104,CM104+CJ104,CN104+CK104)-MIN(CL104+CI104,CM104+CJ104,CN104+CK104)</f>
        <v>0</v>
      </c>
      <c r="CP104" s="188"/>
      <c r="CS104" s="75"/>
      <c r="CU104" s="75"/>
      <c r="CV104" s="58">
        <f>CP104/CP$2*CP$5*CV$5</f>
        <v>0</v>
      </c>
      <c r="CW104" s="58">
        <f>CQ104/CQ$2*CQ$5*CW$5</f>
        <v>0</v>
      </c>
      <c r="CX104" s="58">
        <f>CQ104/CQ$2*CQ$5*CX$5</f>
        <v>0</v>
      </c>
      <c r="CY104" s="59">
        <f>SUM(CV104+CS104,CW104+CT104,CX104+CU104)-MIN(CV104+CS104,CW104+CT104,CX104+CU104)</f>
        <v>0</v>
      </c>
      <c r="DH104" s="8"/>
    </row>
    <row r="105" spans="1:112" customFormat="1" ht="12.9" customHeight="1" x14ac:dyDescent="0.25">
      <c r="A105" s="51">
        <v>98</v>
      </c>
      <c r="B105" s="51"/>
      <c r="C105" s="51"/>
      <c r="D105" s="51"/>
      <c r="E105" s="51"/>
      <c r="F105" s="51"/>
      <c r="G105" s="58"/>
      <c r="H105" s="58"/>
      <c r="I105" s="58"/>
      <c r="J105" s="58">
        <f>D105/D$2*D$5*J$5</f>
        <v>0</v>
      </c>
      <c r="K105" s="58">
        <f>E105/E$2*E$5*K$5</f>
        <v>0</v>
      </c>
      <c r="L105" s="58">
        <f>F105/F$2*F$5*L$5</f>
        <v>0</v>
      </c>
      <c r="M105" s="59">
        <f>SUM(J105+G105,K105+H105,L105+I105)-MIN(J105+G105,K105+H105,L105+I105)</f>
        <v>0</v>
      </c>
      <c r="N105" s="129"/>
      <c r="O105" s="51"/>
      <c r="P105" s="51"/>
      <c r="Q105" s="58"/>
      <c r="R105" s="58"/>
      <c r="S105" s="58"/>
      <c r="T105" s="58">
        <f>N105/N$2*N$5*T$5</f>
        <v>0</v>
      </c>
      <c r="U105" s="58">
        <f>O105/O$2*O$5*U$5</f>
        <v>0</v>
      </c>
      <c r="V105" s="58">
        <f>P105/P$2*P$5*V$5</f>
        <v>0</v>
      </c>
      <c r="W105" s="59">
        <f>SUM(T105+Q105,U105+R105,V105+S105)-MIN(T105+Q105,U105+R105,V105+S105)</f>
        <v>0</v>
      </c>
      <c r="X105" s="51"/>
      <c r="Y105" s="51"/>
      <c r="Z105" s="201"/>
      <c r="AA105" s="58"/>
      <c r="AB105" s="58"/>
      <c r="AC105" s="8"/>
      <c r="AD105" s="58">
        <f>X105/X$2*X$5*AD$5</f>
        <v>0</v>
      </c>
      <c r="AE105" s="58">
        <f>Y105/Y$2*Y$5*AE$5</f>
        <v>0</v>
      </c>
      <c r="AF105" s="58">
        <f>Z105/Z$2*Z$5*AF$5</f>
        <v>0</v>
      </c>
      <c r="AG105" s="59">
        <f>SUM(AD105+AA105,AE105+AB105,AF105+AC105)-MIN(AD105+AA105,AE105+AB105,AF105+AC105)</f>
        <v>0</v>
      </c>
      <c r="AH105" s="51"/>
      <c r="AI105" s="201"/>
      <c r="AJ105" s="202"/>
      <c r="AK105" s="58"/>
      <c r="AL105" s="58"/>
      <c r="AM105" s="9"/>
      <c r="AN105" s="58">
        <f>AH105/AH$2*AH$5*AN$5</f>
        <v>0</v>
      </c>
      <c r="AO105" s="58">
        <f>AI105/AI$2*AI$5*AO$5</f>
        <v>0</v>
      </c>
      <c r="AP105" s="58">
        <f>AJ105/AJ$2*AJ$5*AP$5</f>
        <v>0</v>
      </c>
      <c r="AQ105" s="59">
        <f>SUM(AN105+AK105,AO105+AL105,AP105+AM105)-MIN(AN105+AK105,AO105+AL105,AP105+AM105)</f>
        <v>0</v>
      </c>
      <c r="AR105" s="201"/>
      <c r="AS105" s="202"/>
      <c r="AT105" s="96"/>
      <c r="AU105" s="58"/>
      <c r="AV105" s="73"/>
      <c r="AW105" s="54"/>
      <c r="AX105" s="58">
        <f>AR105/AR$2*AR$5*AX$5</f>
        <v>0</v>
      </c>
      <c r="AY105" s="58">
        <f>AS105/AS$2*AS$5*AY$5</f>
        <v>0</v>
      </c>
      <c r="AZ105" s="58">
        <f>AT105/AT$2*AT$5*AZ$5</f>
        <v>0</v>
      </c>
      <c r="BA105" s="59">
        <f>SUM(AX105+AU105,AY105+AV105,AZ105+AW105)-MIN(AX105+AU105,AY105+AV105,AZ105+AW105)</f>
        <v>0</v>
      </c>
      <c r="BB105" s="201"/>
      <c r="BC105" s="202"/>
      <c r="BD105" s="205"/>
      <c r="BE105" s="58"/>
      <c r="BF105" s="73"/>
      <c r="BG105" s="54"/>
      <c r="BH105" s="58">
        <f>BB105/BB$2*BB$5*BH$5</f>
        <v>0</v>
      </c>
      <c r="BI105" s="58">
        <f>BC105/BC$2*BC$5*BI$5</f>
        <v>0</v>
      </c>
      <c r="BJ105" s="58">
        <f>BD105/BD$2*BD$5*BJ$5</f>
        <v>0</v>
      </c>
      <c r="BK105" s="59">
        <f>SUM(BH105+BE105,BI105+BF105,BJ105+BG105)-MIN(BH105+BE105,BI105+BF105,BJ105+BG105)</f>
        <v>0</v>
      </c>
      <c r="BL105" s="202"/>
      <c r="BM105" s="125"/>
      <c r="BN105" s="188"/>
      <c r="BO105" s="75"/>
      <c r="BQ105" s="75"/>
      <c r="BR105" s="58">
        <f>BL105/BL$2*BL$5*BR$5</f>
        <v>0</v>
      </c>
      <c r="BS105" s="58">
        <f>BM105/BM$2*BM$5*BS$5</f>
        <v>0</v>
      </c>
      <c r="BT105" s="58">
        <f>BN105/BN$2*BN$5*BT$5</f>
        <v>0</v>
      </c>
      <c r="BU105" s="59">
        <f>SUM(BR105+BO105,BS105+BP105,BT105+BQ105)-MIN(BR105+BO105,BS105+BP105,BT105+BQ105)</f>
        <v>0</v>
      </c>
      <c r="BV105" s="125"/>
      <c r="BW105" s="188"/>
      <c r="BY105" s="75"/>
      <c r="CA105" s="75"/>
      <c r="CB105" s="58">
        <f>BV105/BV$2*BV$5*CB$5</f>
        <v>0</v>
      </c>
      <c r="CC105" s="58">
        <f>BW105/BW$2*BW$5*CC$5</f>
        <v>0</v>
      </c>
      <c r="CD105" s="58">
        <f>BX105/BX$2*BX$5*CD$5</f>
        <v>0</v>
      </c>
      <c r="CE105" s="59">
        <f>SUM(CB105+BY105,CC105+BZ105,CD105+CA105)-MIN(CB105+BY105,CC105+BZ105,CD105+CA105)</f>
        <v>0</v>
      </c>
      <c r="CF105" s="125"/>
      <c r="CG105" s="188"/>
      <c r="CI105" s="75"/>
      <c r="CK105" s="75"/>
      <c r="CL105" s="58">
        <f>CF105/CF$2*CF$5*CL$5</f>
        <v>0</v>
      </c>
      <c r="CM105" s="58">
        <f>CG105/CG$2*CG$5*CM$5</f>
        <v>0</v>
      </c>
      <c r="CN105" s="58">
        <f>CH105/CH$2*CH$5*CN$5</f>
        <v>0</v>
      </c>
      <c r="CO105" s="59">
        <f>SUM(CL105+CI105,CM105+CJ105,CN105+CK105)-MIN(CL105+CI105,CM105+CJ105,CN105+CK105)</f>
        <v>0</v>
      </c>
      <c r="CP105" s="188"/>
      <c r="CS105" s="75"/>
      <c r="CU105" s="75"/>
      <c r="CV105" s="58">
        <f>CP105/CP$2*CP$5*CV$5</f>
        <v>0</v>
      </c>
      <c r="CW105" s="58">
        <f>CQ105/CQ$2*CQ$5*CW$5</f>
        <v>0</v>
      </c>
      <c r="CX105" s="58">
        <f>CQ105/CQ$2*CQ$5*CX$5</f>
        <v>0</v>
      </c>
      <c r="CY105" s="59">
        <f>SUM(CV105+CS105,CW105+CT105,CX105+CU105)-MIN(CV105+CS105,CW105+CT105,CX105+CU105)</f>
        <v>0</v>
      </c>
      <c r="DH105" s="8"/>
    </row>
    <row r="106" spans="1:112" customFormat="1" ht="12.9" customHeight="1" x14ac:dyDescent="0.25">
      <c r="A106" s="51">
        <v>99</v>
      </c>
      <c r="B106" s="51"/>
      <c r="C106" s="51"/>
      <c r="D106" s="51"/>
      <c r="E106" s="51"/>
      <c r="F106" s="51"/>
      <c r="G106" s="58"/>
      <c r="H106" s="58"/>
      <c r="I106" s="58"/>
      <c r="J106" s="58">
        <f>D106/D$2*D$5*J$5</f>
        <v>0</v>
      </c>
      <c r="K106" s="58">
        <f>E106/E$2*E$5*K$5</f>
        <v>0</v>
      </c>
      <c r="L106" s="58">
        <f>F106/F$2*F$5*L$5</f>
        <v>0</v>
      </c>
      <c r="M106" s="59">
        <f>SUM(J106+G106,K106+H106,L106+I106)-MIN(J106+G106,K106+H106,L106+I106)</f>
        <v>0</v>
      </c>
      <c r="N106" s="129"/>
      <c r="O106" s="51"/>
      <c r="P106" s="51"/>
      <c r="Q106" s="58"/>
      <c r="R106" s="58"/>
      <c r="S106" s="58"/>
      <c r="T106" s="58">
        <f>N106/N$2*N$5*T$5</f>
        <v>0</v>
      </c>
      <c r="U106" s="58">
        <f>O106/O$2*O$5*U$5</f>
        <v>0</v>
      </c>
      <c r="V106" s="58">
        <f>P106/P$2*P$5*V$5</f>
        <v>0</v>
      </c>
      <c r="W106" s="59">
        <f>SUM(T106+Q106,U106+R106,V106+S106)-MIN(T106+Q106,U106+R106,V106+S106)</f>
        <v>0</v>
      </c>
      <c r="X106" s="51"/>
      <c r="Y106" s="51"/>
      <c r="Z106" s="201"/>
      <c r="AA106" s="58"/>
      <c r="AB106" s="58"/>
      <c r="AC106" s="8"/>
      <c r="AD106" s="58">
        <f>X106/X$2*X$5*AD$5</f>
        <v>0</v>
      </c>
      <c r="AE106" s="58">
        <f>Y106/Y$2*Y$5*AE$5</f>
        <v>0</v>
      </c>
      <c r="AF106" s="58">
        <f>Z106/Z$2*Z$5*AF$5</f>
        <v>0</v>
      </c>
      <c r="AG106" s="59">
        <f>SUM(AD106+AA106,AE106+AB106,AF106+AC106)-MIN(AD106+AA106,AE106+AB106,AF106+AC106)</f>
        <v>0</v>
      </c>
      <c r="AH106" s="51"/>
      <c r="AI106" s="201"/>
      <c r="AJ106" s="202"/>
      <c r="AK106" s="58"/>
      <c r="AL106" s="58"/>
      <c r="AM106" s="9"/>
      <c r="AN106" s="58">
        <f>AH106/AH$2*AH$5*AN$5</f>
        <v>0</v>
      </c>
      <c r="AO106" s="58">
        <f>AI106/AI$2*AI$5*AO$5</f>
        <v>0</v>
      </c>
      <c r="AP106" s="58">
        <f>AJ106/AJ$2*AJ$5*AP$5</f>
        <v>0</v>
      </c>
      <c r="AQ106" s="59">
        <f>SUM(AN106+AK106,AO106+AL106,AP106+AM106)-MIN(AN106+AK106,AO106+AL106,AP106+AM106)</f>
        <v>0</v>
      </c>
      <c r="AR106" s="201"/>
      <c r="AS106" s="202"/>
      <c r="AT106" s="96"/>
      <c r="AU106" s="58"/>
      <c r="AV106" s="73"/>
      <c r="AW106" s="54"/>
      <c r="AX106" s="58">
        <f>AR106/AR$2*AR$5*AX$5</f>
        <v>0</v>
      </c>
      <c r="AY106" s="58">
        <f>AS106/AS$2*AS$5*AY$5</f>
        <v>0</v>
      </c>
      <c r="AZ106" s="58">
        <f>AT106/AT$2*AT$5*AZ$5</f>
        <v>0</v>
      </c>
      <c r="BA106" s="59">
        <f>SUM(AX106+AU106,AY106+AV106,AZ106+AW106)-MIN(AX106+AU106,AY106+AV106,AZ106+AW106)</f>
        <v>0</v>
      </c>
      <c r="BB106" s="201"/>
      <c r="BC106" s="202"/>
      <c r="BD106" s="306"/>
      <c r="BE106" s="58"/>
      <c r="BF106" s="73"/>
      <c r="BG106" s="54"/>
      <c r="BH106" s="58">
        <f>BB106/BB$2*BB$5*BH$5</f>
        <v>0</v>
      </c>
      <c r="BI106" s="58">
        <f>BC106/BC$2*BC$5*BI$5</f>
        <v>0</v>
      </c>
      <c r="BJ106" s="58">
        <f>BD106/BD$2*BD$5*BJ$5</f>
        <v>0</v>
      </c>
      <c r="BK106" s="59">
        <f>SUM(BH106+BE106,BI106+BF106,BJ106+BG106)-MIN(BH106+BE106,BI106+BF106,BJ106+BG106)</f>
        <v>0</v>
      </c>
      <c r="BL106" s="202"/>
      <c r="BM106" s="125"/>
      <c r="BN106" s="75"/>
      <c r="BO106" s="75"/>
      <c r="BQ106" s="75"/>
      <c r="BR106" s="58">
        <f>BL106/BL$2*BL$5*BR$5</f>
        <v>0</v>
      </c>
      <c r="BS106" s="58">
        <f>BM106/BM$2*BM$5*BS$5</f>
        <v>0</v>
      </c>
      <c r="BT106" s="58">
        <f>BN106/BN$2*BN$5*BT$5</f>
        <v>0</v>
      </c>
      <c r="BU106" s="59">
        <f>SUM(BR106+BO106,BS106+BP106,BT106+BQ106)-MIN(BR106+BO106,BS106+BP106,BT106+BQ106)</f>
        <v>0</v>
      </c>
      <c r="BV106" s="125"/>
      <c r="BW106" s="75"/>
      <c r="BY106" s="75"/>
      <c r="CA106" s="75"/>
      <c r="CB106" s="58">
        <f>BV106/BV$2*BV$5*CB$5</f>
        <v>0</v>
      </c>
      <c r="CC106" s="58">
        <f>BW106/BW$2*BW$5*CC$5</f>
        <v>0</v>
      </c>
      <c r="CD106" s="58">
        <f>BX106/BX$2*BX$5*CD$5</f>
        <v>0</v>
      </c>
      <c r="CE106" s="59">
        <f>SUM(CB106+BY106,CC106+BZ106,CD106+CA106)-MIN(CB106+BY106,CC106+BZ106,CD106+CA106)</f>
        <v>0</v>
      </c>
      <c r="CF106" s="125"/>
      <c r="CG106" s="75"/>
      <c r="CI106" s="75"/>
      <c r="CK106" s="75"/>
      <c r="CL106" s="58">
        <f>CF106/CF$2*CF$5*CL$5</f>
        <v>0</v>
      </c>
      <c r="CM106" s="58">
        <f>CG106/CG$2*CG$5*CM$5</f>
        <v>0</v>
      </c>
      <c r="CN106" s="58">
        <f>CH106/CH$2*CH$5*CN$5</f>
        <v>0</v>
      </c>
      <c r="CO106" s="59">
        <f>SUM(CL106+CI106,CM106+CJ106,CN106+CK106)-MIN(CL106+CI106,CM106+CJ106,CN106+CK106)</f>
        <v>0</v>
      </c>
      <c r="CP106" s="75"/>
      <c r="CS106" s="75"/>
      <c r="CU106" s="75"/>
      <c r="CV106" s="58">
        <f>CP106/CP$2*CP$5*CV$5</f>
        <v>0</v>
      </c>
      <c r="CW106" s="58">
        <f>CQ106/CQ$2*CQ$5*CW$5</f>
        <v>0</v>
      </c>
      <c r="CX106" s="58">
        <f>CQ106/CQ$2*CQ$5*CX$5</f>
        <v>0</v>
      </c>
      <c r="CY106" s="59">
        <f>SUM(CV106+CS106,CW106+CT106,CX106+CU106)-MIN(CV106+CS106,CW106+CT106,CX106+CU106)</f>
        <v>0</v>
      </c>
      <c r="DH106" s="8"/>
    </row>
    <row r="107" spans="1:112" customFormat="1" ht="12.9" customHeight="1" x14ac:dyDescent="0.25">
      <c r="A107" s="51">
        <v>100</v>
      </c>
      <c r="B107" s="137"/>
      <c r="C107" s="137"/>
      <c r="D107" s="131"/>
      <c r="E107" s="131"/>
      <c r="F107" s="131"/>
      <c r="G107" s="58"/>
      <c r="H107" s="58"/>
      <c r="I107" s="58"/>
      <c r="J107" s="58"/>
      <c r="K107" s="58"/>
      <c r="L107" s="58"/>
      <c r="M107" s="59"/>
      <c r="N107" s="138"/>
      <c r="O107" s="131"/>
      <c r="P107" s="131"/>
      <c r="Q107" s="58"/>
      <c r="R107" s="58"/>
      <c r="S107" s="58"/>
      <c r="T107" s="58"/>
      <c r="U107" s="58"/>
      <c r="V107" s="58"/>
      <c r="W107" s="59"/>
      <c r="X107" s="131"/>
      <c r="Y107" s="131"/>
      <c r="Z107" s="201"/>
      <c r="AA107" s="58"/>
      <c r="AB107" s="58"/>
      <c r="AC107" s="8"/>
      <c r="AD107" s="58"/>
      <c r="AE107" s="58"/>
      <c r="AF107" s="58"/>
      <c r="AG107" s="59"/>
      <c r="AH107" s="131"/>
      <c r="AI107" s="201"/>
      <c r="AJ107" s="202"/>
      <c r="AK107" s="58"/>
      <c r="AL107" s="58"/>
      <c r="AM107" s="9"/>
      <c r="AN107" s="58"/>
      <c r="AO107" s="58"/>
      <c r="AP107" s="58"/>
      <c r="AQ107" s="59"/>
      <c r="AR107" s="201"/>
      <c r="AS107" s="202"/>
      <c r="AT107" s="96"/>
      <c r="AU107" s="58"/>
      <c r="AV107" s="73"/>
      <c r="AW107" s="54"/>
      <c r="AX107" s="58"/>
      <c r="AY107" s="58"/>
      <c r="AZ107" s="58"/>
      <c r="BA107" s="59"/>
      <c r="BB107" s="202"/>
      <c r="BC107" s="202"/>
      <c r="BD107" s="183"/>
      <c r="BE107" s="58"/>
      <c r="BF107" s="73"/>
      <c r="BG107" s="54"/>
      <c r="BH107" s="58"/>
      <c r="BI107" s="58"/>
      <c r="BJ107" s="58"/>
      <c r="BK107" s="59"/>
      <c r="BL107" s="202"/>
      <c r="BM107" s="75"/>
      <c r="BN107" s="181"/>
      <c r="BO107" s="75"/>
      <c r="BQ107" s="75"/>
      <c r="BR107" s="58"/>
      <c r="BS107" s="58"/>
      <c r="BT107" s="58"/>
      <c r="BU107" s="59"/>
      <c r="BV107" s="75"/>
      <c r="BW107" s="181"/>
      <c r="BY107" s="75"/>
      <c r="CA107" s="75"/>
      <c r="CB107" s="58"/>
      <c r="CC107" s="58"/>
      <c r="CD107" s="58"/>
      <c r="CE107" s="59"/>
      <c r="CF107" s="75"/>
      <c r="CG107" s="181"/>
      <c r="CI107" s="75"/>
      <c r="CK107" s="75"/>
      <c r="CL107" s="58"/>
      <c r="CM107" s="58"/>
      <c r="CN107" s="58"/>
      <c r="CO107" s="59"/>
      <c r="CP107" s="75"/>
      <c r="CQ107" s="181"/>
      <c r="CS107" s="75"/>
      <c r="CU107" s="75"/>
      <c r="CV107" s="58">
        <f>CP107/CP$2*CP$5*CV$5</f>
        <v>0</v>
      </c>
      <c r="CW107" s="58"/>
      <c r="CX107" s="58"/>
      <c r="CY107" s="59"/>
      <c r="DH107" s="8"/>
    </row>
    <row r="108" spans="1:112" customForma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M108" s="9"/>
      <c r="DH108" s="8"/>
    </row>
    <row r="109" spans="1:112" customForma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M109" s="9"/>
      <c r="DH109" s="8"/>
    </row>
    <row r="110" spans="1:112" customForma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M110" s="9"/>
      <c r="DH110" s="8"/>
    </row>
    <row r="111" spans="1:112" customForma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M111" s="9"/>
      <c r="DH111" s="8"/>
    </row>
    <row r="112" spans="1:112" customForma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M112" s="9"/>
      <c r="DH112" s="8"/>
    </row>
    <row r="113" spans="1:112" customForma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M113" s="9"/>
      <c r="DH113" s="8"/>
    </row>
    <row r="114" spans="1:112" customForma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M114" s="9"/>
      <c r="DH114" s="8"/>
    </row>
    <row r="115" spans="1:112" customForma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M115" s="9"/>
      <c r="DH115" s="8"/>
    </row>
    <row r="116" spans="1:112" customForma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M116" s="9"/>
      <c r="DH116" s="8"/>
    </row>
    <row r="117" spans="1:112" customForma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M117" s="9"/>
      <c r="DH117" s="8"/>
    </row>
    <row r="118" spans="1:112" customForma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M118" s="9"/>
      <c r="DH118" s="8"/>
    </row>
    <row r="119" spans="1:112" customForma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M119" s="9"/>
      <c r="DH119" s="8"/>
    </row>
    <row r="120" spans="1:112" customForma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M120" s="9"/>
    </row>
    <row r="121" spans="1:112" customForma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M121" s="9"/>
    </row>
    <row r="122" spans="1:112" customForma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M122" s="9"/>
    </row>
    <row r="123" spans="1:112" customForma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M123" s="9"/>
    </row>
    <row r="124" spans="1:112" customForma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M124" s="9"/>
    </row>
    <row r="125" spans="1:112" customForma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M125" s="9"/>
    </row>
    <row r="126" spans="1:112" customForma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M126" s="9"/>
    </row>
    <row r="127" spans="1:112" customForma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M127" s="9"/>
    </row>
    <row r="128" spans="1:112" customForma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M128" s="9"/>
    </row>
    <row r="129" spans="1:39" customForma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M129" s="9"/>
    </row>
    <row r="130" spans="1:39" customForma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M130" s="9"/>
    </row>
    <row r="131" spans="1:39" customForma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M131" s="9"/>
    </row>
    <row r="132" spans="1:39" customForma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M132" s="9"/>
    </row>
    <row r="133" spans="1:39" customForma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M133" s="9"/>
    </row>
    <row r="134" spans="1:39" customForma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M134" s="9"/>
    </row>
    <row r="135" spans="1:39" customForma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M135" s="9"/>
    </row>
    <row r="136" spans="1:39" customForma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M136" s="9"/>
    </row>
    <row r="137" spans="1:39" customForma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M137" s="9"/>
    </row>
    <row r="138" spans="1:39" customForma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M138" s="9"/>
    </row>
    <row r="139" spans="1:39" customForma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M139" s="9"/>
    </row>
    <row r="140" spans="1:39" customForma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M140" s="9"/>
    </row>
    <row r="141" spans="1:39" customForma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M141" s="9"/>
    </row>
    <row r="142" spans="1:39" customForma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M142" s="9"/>
    </row>
    <row r="143" spans="1:39" customForma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M143" s="9"/>
    </row>
    <row r="144" spans="1:39" customForma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M144" s="9"/>
    </row>
    <row r="145" spans="1:39" customForma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M145" s="9"/>
    </row>
    <row r="146" spans="1:39" customForma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M146" s="9"/>
    </row>
    <row r="147" spans="1:39" customForma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M147" s="9"/>
    </row>
    <row r="148" spans="1:39" customForma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M148" s="9"/>
    </row>
    <row r="149" spans="1:39" customForma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M149" s="9"/>
    </row>
    <row r="150" spans="1:39" customForma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M150" s="9"/>
    </row>
    <row r="151" spans="1:39" customForma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M151" s="9"/>
    </row>
    <row r="152" spans="1:39" customForma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M152" s="9"/>
    </row>
    <row r="153" spans="1:39" customForma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M153" s="9"/>
    </row>
    <row r="154" spans="1:39" customForma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M154" s="9"/>
    </row>
    <row r="155" spans="1:39" customForma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M155" s="9"/>
    </row>
    <row r="156" spans="1:39" customForma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M156" s="9"/>
    </row>
    <row r="157" spans="1:39" customForma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M157" s="9"/>
    </row>
    <row r="158" spans="1:39" customForma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M158" s="9"/>
    </row>
    <row r="159" spans="1:39" customForma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M159" s="9"/>
    </row>
    <row r="160" spans="1:39" customForma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M160" s="9"/>
    </row>
    <row r="161" spans="1:39" customForma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M161" s="9"/>
    </row>
    <row r="162" spans="1:39" customForma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M162" s="9"/>
    </row>
    <row r="163" spans="1:39" customForma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M163" s="9"/>
    </row>
    <row r="164" spans="1:39" customForma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M164" s="9"/>
    </row>
    <row r="165" spans="1:39" customForma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M165" s="9"/>
    </row>
    <row r="166" spans="1:39" customForma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M166" s="9"/>
    </row>
    <row r="167" spans="1:39" customForma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M167" s="9"/>
    </row>
    <row r="168" spans="1:39" customForma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M168" s="9"/>
    </row>
    <row r="169" spans="1:39" customForma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M169" s="9"/>
    </row>
    <row r="170" spans="1:39" customForma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M170" s="9"/>
    </row>
    <row r="171" spans="1:39" customForma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M171" s="9"/>
    </row>
    <row r="172" spans="1:39" customForma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M172" s="9"/>
    </row>
    <row r="173" spans="1:39" customForma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M173" s="9"/>
    </row>
    <row r="174" spans="1:39" customForma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M174" s="9"/>
    </row>
    <row r="175" spans="1:39" customForma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M175" s="9"/>
    </row>
    <row r="176" spans="1:39" customForma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M176" s="9"/>
    </row>
    <row r="177" spans="1:39" customForma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M177" s="9"/>
    </row>
    <row r="178" spans="1:39" customForma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M178" s="9"/>
    </row>
    <row r="179" spans="1:39" customForma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M179" s="9"/>
    </row>
    <row r="180" spans="1:39" customForma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M180" s="9"/>
    </row>
    <row r="181" spans="1:39" customForma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M181" s="9"/>
    </row>
    <row r="182" spans="1:39" customForma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M182" s="9"/>
    </row>
    <row r="183" spans="1:39" customForma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M183" s="9"/>
    </row>
    <row r="184" spans="1:39" customForma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M184" s="9"/>
    </row>
    <row r="185" spans="1:39" customForma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M185" s="9"/>
    </row>
    <row r="186" spans="1:39" customForma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M186" s="9"/>
    </row>
    <row r="187" spans="1:39" customForma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M187" s="9"/>
    </row>
    <row r="188" spans="1:39" customForma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M188" s="9"/>
    </row>
    <row r="189" spans="1:39" customForma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M189" s="9"/>
    </row>
    <row r="190" spans="1:39" customForma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M190" s="9"/>
    </row>
    <row r="191" spans="1:39" customForma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M191" s="9"/>
    </row>
    <row r="192" spans="1:39" customForma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M192" s="9"/>
    </row>
    <row r="193" spans="1:39" customForma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M193" s="9"/>
    </row>
    <row r="194" spans="1:39" customForma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M194" s="9"/>
    </row>
    <row r="195" spans="1:39" customForma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M195" s="9"/>
    </row>
    <row r="196" spans="1:39" customForma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M196" s="9"/>
    </row>
    <row r="197" spans="1:39" customForma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M197" s="9"/>
    </row>
    <row r="198" spans="1:39" customForma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M198" s="9"/>
    </row>
    <row r="199" spans="1:39" customForma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M199" s="9"/>
    </row>
    <row r="200" spans="1:39" customForma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M200" s="9"/>
    </row>
    <row r="201" spans="1:39" customForma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M201" s="9"/>
    </row>
    <row r="202" spans="1:39" customForma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M202" s="9"/>
    </row>
    <row r="203" spans="1:39" customForma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M203" s="9"/>
    </row>
    <row r="204" spans="1:39" customForma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M204" s="9"/>
    </row>
    <row r="205" spans="1:39" customForma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M205" s="9"/>
    </row>
    <row r="206" spans="1:39" customForma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M206" s="9"/>
    </row>
    <row r="207" spans="1:39" customForma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M207" s="9"/>
    </row>
    <row r="208" spans="1:39" customForma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M208" s="9"/>
    </row>
    <row r="209" spans="1:39" customForma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M209" s="9"/>
    </row>
    <row r="210" spans="1:39" customForma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M210" s="9"/>
    </row>
    <row r="211" spans="1:39" customForma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M211" s="9"/>
    </row>
    <row r="212" spans="1:39" customForma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M212" s="9"/>
    </row>
    <row r="213" spans="1:39" customForma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M213" s="9"/>
    </row>
    <row r="214" spans="1:39" customForma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M214" s="9"/>
    </row>
    <row r="215" spans="1:39" customForma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M215" s="9"/>
    </row>
    <row r="216" spans="1:39" customForma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M216" s="9"/>
    </row>
    <row r="217" spans="1:39" customForma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M217" s="9"/>
    </row>
    <row r="218" spans="1:39" customForma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M218" s="9"/>
    </row>
    <row r="219" spans="1:39" customForma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M219" s="9"/>
    </row>
    <row r="220" spans="1:39" customForma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M220" s="9"/>
    </row>
    <row r="221" spans="1:39" customForma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M221" s="9"/>
    </row>
    <row r="222" spans="1:39" customForma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M222" s="9"/>
    </row>
    <row r="223" spans="1:39" customForma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M223" s="9"/>
    </row>
    <row r="224" spans="1:39" customForma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M224" s="9"/>
    </row>
    <row r="225" spans="1:39" customForma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M225" s="9"/>
    </row>
    <row r="226" spans="1:39" customForma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M226" s="9"/>
    </row>
    <row r="227" spans="1:39" customForma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M227" s="9"/>
    </row>
    <row r="228" spans="1:39" customForma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M228" s="9"/>
    </row>
    <row r="229" spans="1:39" customForma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M229" s="9"/>
    </row>
    <row r="230" spans="1:39" customForma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M230" s="9"/>
    </row>
    <row r="231" spans="1:39" customForma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M231" s="9"/>
    </row>
    <row r="232" spans="1:39" customForma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M232" s="9"/>
    </row>
    <row r="233" spans="1:39" customForma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M233" s="9"/>
    </row>
    <row r="234" spans="1:39" customForma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M234" s="9"/>
    </row>
    <row r="235" spans="1:39" customForma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M235" s="9"/>
    </row>
    <row r="236" spans="1:39" customForma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M236" s="9"/>
    </row>
    <row r="237" spans="1:39" customForma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M237" s="9"/>
    </row>
    <row r="238" spans="1:39" customForma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M238" s="9"/>
    </row>
    <row r="239" spans="1:39" customForma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M239" s="9"/>
    </row>
    <row r="240" spans="1:39" customForma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M240" s="9"/>
    </row>
    <row r="241" spans="1:39" customForma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M241" s="9"/>
    </row>
    <row r="242" spans="1:39" customForma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M242" s="9"/>
    </row>
    <row r="243" spans="1:39" customForma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M243" s="9"/>
    </row>
    <row r="244" spans="1:39" customForma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M244" s="9"/>
    </row>
    <row r="245" spans="1:39" customForma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M245" s="9"/>
    </row>
    <row r="246" spans="1:39" customForma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M246" s="9"/>
    </row>
    <row r="247" spans="1:39" customForma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M247" s="9"/>
    </row>
    <row r="248" spans="1:39" customForma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M248" s="9"/>
    </row>
    <row r="249" spans="1:39" customForma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M249" s="9"/>
    </row>
    <row r="250" spans="1:39" customForma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M250" s="9"/>
    </row>
    <row r="251" spans="1:39" customForma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M251" s="9"/>
    </row>
    <row r="252" spans="1:39" customForma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M252" s="9"/>
    </row>
    <row r="253" spans="1:39" customForma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M253" s="9"/>
    </row>
    <row r="254" spans="1:39" customForma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M254" s="9"/>
    </row>
    <row r="255" spans="1:39" customForma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M255" s="9"/>
    </row>
    <row r="256" spans="1:39" customForma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M256" s="9"/>
    </row>
    <row r="257" spans="1:39" customForma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M257" s="9"/>
    </row>
    <row r="258" spans="1:39" customForma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M258" s="9"/>
    </row>
    <row r="259" spans="1:39" customForma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M259" s="9"/>
    </row>
    <row r="260" spans="1:39" customForma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M260" s="9"/>
    </row>
    <row r="261" spans="1:39" customForma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M261" s="9"/>
    </row>
    <row r="262" spans="1:39" customForma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M262" s="9"/>
    </row>
    <row r="263" spans="1:39" customForma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M263" s="9"/>
    </row>
    <row r="264" spans="1:39" customForma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M264" s="9"/>
    </row>
    <row r="265" spans="1:39" customForma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M265" s="9"/>
    </row>
    <row r="266" spans="1:39" customForma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M266" s="9"/>
    </row>
    <row r="267" spans="1:39" customForma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M267" s="9"/>
    </row>
    <row r="268" spans="1:39" customForma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M268" s="9"/>
    </row>
    <row r="269" spans="1:39" customForma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M269" s="9"/>
    </row>
    <row r="270" spans="1:39" customForma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M270" s="9"/>
    </row>
    <row r="271" spans="1:39" customForma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M271" s="9"/>
    </row>
    <row r="272" spans="1:39" customForma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M272" s="9"/>
    </row>
    <row r="273" spans="1:39" customForma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M273" s="9"/>
    </row>
    <row r="274" spans="1:39" customForma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M274" s="9"/>
    </row>
    <row r="275" spans="1:39" customForma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M275" s="9"/>
    </row>
    <row r="276" spans="1:39" customForma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M276" s="9"/>
    </row>
    <row r="277" spans="1:39" customForma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M277" s="9"/>
    </row>
    <row r="278" spans="1:39" customForma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M278" s="9"/>
    </row>
    <row r="279" spans="1:39" customForma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M279" s="9"/>
    </row>
    <row r="280" spans="1:39" customForma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M280" s="9"/>
    </row>
    <row r="281" spans="1:39" customForma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M281" s="9"/>
    </row>
    <row r="282" spans="1:39" customForma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M282" s="9"/>
    </row>
    <row r="283" spans="1:39" customForma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M283" s="9"/>
    </row>
    <row r="284" spans="1:39" customForma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M284" s="9"/>
    </row>
    <row r="285" spans="1:39" customForma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M285" s="9"/>
    </row>
    <row r="286" spans="1:39" customForma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M286" s="9"/>
    </row>
    <row r="287" spans="1:39" customForma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M287" s="9"/>
    </row>
    <row r="288" spans="1:39" customForma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M288" s="9"/>
    </row>
    <row r="289" spans="1:39" customForma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M289" s="9"/>
    </row>
    <row r="290" spans="1:39" customForma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M290" s="9"/>
    </row>
    <row r="291" spans="1:39" customForma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M291" s="9"/>
    </row>
    <row r="292" spans="1:39" customForma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M292" s="9"/>
    </row>
    <row r="293" spans="1:39" customForma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M293" s="9"/>
    </row>
    <row r="294" spans="1:39" customForma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M294" s="9"/>
    </row>
    <row r="295" spans="1:39" customForma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M295" s="9"/>
    </row>
    <row r="296" spans="1:39" customForma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M296" s="9"/>
    </row>
    <row r="297" spans="1:39" customForma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M297" s="9"/>
    </row>
    <row r="298" spans="1:39" customForma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M298" s="9"/>
    </row>
    <row r="299" spans="1:39" customForma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M299" s="9"/>
    </row>
    <row r="300" spans="1:39" customForma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M300" s="9"/>
    </row>
    <row r="301" spans="1:39" customForma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M301" s="9"/>
    </row>
    <row r="302" spans="1:39" customForma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M302" s="9"/>
    </row>
    <row r="303" spans="1:39" customForma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M303" s="9"/>
    </row>
    <row r="304" spans="1:39" customForma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M304" s="9"/>
    </row>
    <row r="305" spans="1:39" customForma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M305" s="9"/>
    </row>
    <row r="306" spans="1:39" customForma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M306" s="9"/>
    </row>
    <row r="307" spans="1:39" customForma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M307" s="9"/>
    </row>
    <row r="308" spans="1:39" customForma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M308" s="9"/>
    </row>
    <row r="309" spans="1:39" customForma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M309" s="9"/>
    </row>
    <row r="310" spans="1:39" customForma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M310" s="9"/>
    </row>
    <row r="311" spans="1:39" customForma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M311" s="9"/>
    </row>
    <row r="312" spans="1:39" customForma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M312" s="9"/>
    </row>
    <row r="313" spans="1:39" customForma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M313" s="9"/>
    </row>
    <row r="314" spans="1:39" customForma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M314" s="9"/>
    </row>
    <row r="315" spans="1:39" customForma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M315" s="9"/>
    </row>
    <row r="316" spans="1:39" customForma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M316" s="9"/>
    </row>
    <row r="317" spans="1:39" customForma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M317" s="9"/>
    </row>
    <row r="318" spans="1:39" customForma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M318" s="9"/>
    </row>
    <row r="319" spans="1:39" customForma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M319" s="9"/>
    </row>
    <row r="320" spans="1:39" customForma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M320" s="9"/>
    </row>
    <row r="321" spans="1:39" customForma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M321" s="9"/>
    </row>
    <row r="322" spans="1:39" customForma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M322" s="9"/>
    </row>
    <row r="323" spans="1:39" customForma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M323" s="9"/>
    </row>
    <row r="324" spans="1:39" customForma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M324" s="9"/>
    </row>
    <row r="325" spans="1:39" customForma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M325" s="9"/>
    </row>
    <row r="326" spans="1:39" customForma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M326" s="9"/>
    </row>
    <row r="327" spans="1:39" customForma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M327" s="9"/>
    </row>
    <row r="328" spans="1:39" customForma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M328" s="9"/>
    </row>
    <row r="329" spans="1:39" customForma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M329" s="9"/>
    </row>
    <row r="330" spans="1:39" customForma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M330" s="9"/>
    </row>
    <row r="331" spans="1:39" customForma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M331" s="9"/>
    </row>
    <row r="332" spans="1:39" customForma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M332" s="9"/>
    </row>
    <row r="333" spans="1:39" customForma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M333" s="9"/>
    </row>
    <row r="334" spans="1:39" customForma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M334" s="9"/>
    </row>
    <row r="335" spans="1:39" customForma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M335" s="9"/>
    </row>
    <row r="336" spans="1:39" customForma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M336" s="9"/>
    </row>
    <row r="337" spans="1:39" customForma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M337" s="9"/>
    </row>
    <row r="338" spans="1:39" customForma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M338" s="9"/>
    </row>
    <row r="339" spans="1:39" customForma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M339" s="9"/>
    </row>
    <row r="340" spans="1:39" customForma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M340" s="9"/>
    </row>
    <row r="341" spans="1:39" customForma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M341" s="9"/>
    </row>
    <row r="342" spans="1:39" customForma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M342" s="9"/>
    </row>
    <row r="343" spans="1:39" customForma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M343" s="9"/>
    </row>
    <row r="344" spans="1:39" customForma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M344" s="9"/>
    </row>
    <row r="345" spans="1:39" customForma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M345" s="9"/>
    </row>
    <row r="346" spans="1:39" customForma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M346" s="9"/>
    </row>
    <row r="347" spans="1:39" customForma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M347" s="9"/>
    </row>
    <row r="348" spans="1:39" customForma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M348" s="9"/>
    </row>
    <row r="349" spans="1:39" customForma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M349" s="9"/>
    </row>
    <row r="350" spans="1:39" customForma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M350" s="9"/>
    </row>
    <row r="351" spans="1:39" customForma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M351" s="9"/>
    </row>
    <row r="352" spans="1:39" customForma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M352" s="9"/>
    </row>
    <row r="353" spans="1:39" customForma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M353" s="9"/>
    </row>
    <row r="354" spans="1:39" customForma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M354" s="9"/>
    </row>
    <row r="355" spans="1:39" customForma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M355" s="9"/>
    </row>
    <row r="356" spans="1:39" customForma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M356" s="9"/>
    </row>
    <row r="357" spans="1:39" customForma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M357" s="9"/>
    </row>
    <row r="358" spans="1:39" customForma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M358" s="9"/>
    </row>
    <row r="359" spans="1:39" customForma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M359" s="9"/>
    </row>
    <row r="360" spans="1:39" customForma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M360" s="9"/>
    </row>
    <row r="361" spans="1:39" customForma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M361" s="9"/>
    </row>
    <row r="362" spans="1:39" customForma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M362" s="9"/>
    </row>
    <row r="363" spans="1:39" customForma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M363" s="9"/>
    </row>
    <row r="364" spans="1:39" customForma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M364" s="9"/>
    </row>
    <row r="365" spans="1:39" customForma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M365" s="9"/>
    </row>
    <row r="366" spans="1:39" customForma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M366" s="9"/>
    </row>
    <row r="367" spans="1:39" customForma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M367" s="9"/>
    </row>
    <row r="368" spans="1:39" customForma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M368" s="9"/>
    </row>
    <row r="369" spans="1:39" customForma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M369" s="9"/>
    </row>
    <row r="370" spans="1:39" customForma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M370" s="9"/>
    </row>
    <row r="371" spans="1:39" customForma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M371" s="9"/>
    </row>
    <row r="372" spans="1:39" customForma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M372" s="9"/>
    </row>
    <row r="373" spans="1:39" customForma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M373" s="9"/>
    </row>
    <row r="374" spans="1:39" customForma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M374" s="9"/>
    </row>
    <row r="375" spans="1:39" customForma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M375" s="9"/>
    </row>
    <row r="376" spans="1:39" customForma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M376" s="9"/>
    </row>
    <row r="377" spans="1:39" customForma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M377" s="9"/>
    </row>
    <row r="378" spans="1:39" customForma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M378" s="9"/>
    </row>
    <row r="379" spans="1:39" customForma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M379" s="9"/>
    </row>
    <row r="380" spans="1:39" customForma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M380" s="9"/>
    </row>
    <row r="381" spans="1:39" customForma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M381" s="9"/>
    </row>
    <row r="382" spans="1:39" customForma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M382" s="9"/>
    </row>
    <row r="383" spans="1:39" customForma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M383" s="9"/>
    </row>
    <row r="384" spans="1:39" customForma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M384" s="9"/>
    </row>
    <row r="385" spans="1:39" customForma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M385" s="9"/>
    </row>
    <row r="386" spans="1:39" customForma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M386" s="9"/>
    </row>
    <row r="387" spans="1:39" customForma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M387" s="9"/>
    </row>
    <row r="388" spans="1:39" customForma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M388" s="9"/>
    </row>
    <row r="389" spans="1:39" customForma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M389" s="9"/>
    </row>
    <row r="390" spans="1:39" customForma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M390" s="9"/>
    </row>
    <row r="391" spans="1:39" customForma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M391" s="9"/>
    </row>
    <row r="392" spans="1:39" customForma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M392" s="9"/>
    </row>
    <row r="393" spans="1:39" customForma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M393" s="9"/>
    </row>
    <row r="394" spans="1:39" customForma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M394" s="9"/>
    </row>
    <row r="395" spans="1:39" customForma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M395" s="9"/>
    </row>
    <row r="396" spans="1:39" customForma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M396" s="9"/>
    </row>
    <row r="397" spans="1:39" customForma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M397" s="9"/>
    </row>
    <row r="398" spans="1:39" customForma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M398" s="9"/>
    </row>
    <row r="399" spans="1:39" customForma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M399" s="9"/>
    </row>
    <row r="400" spans="1:39" customForma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M400" s="9"/>
    </row>
    <row r="401" spans="1:39" customForma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M401" s="9"/>
    </row>
    <row r="402" spans="1:39" customForma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M402" s="9"/>
    </row>
    <row r="403" spans="1:39" customForma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M403" s="9"/>
    </row>
    <row r="404" spans="1:39" customForma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M404" s="9"/>
    </row>
    <row r="405" spans="1:39" customForma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M405" s="9"/>
    </row>
    <row r="406" spans="1:39" customForma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M406" s="9"/>
    </row>
    <row r="407" spans="1:39" customForma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M407" s="9"/>
    </row>
    <row r="408" spans="1:39" customForma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M408" s="9"/>
    </row>
    <row r="409" spans="1:39" customForma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M409" s="9"/>
    </row>
    <row r="410" spans="1:39" customForma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M410" s="9"/>
    </row>
    <row r="411" spans="1:39" customForma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M411" s="9"/>
    </row>
    <row r="412" spans="1:39" customForma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M412" s="9"/>
    </row>
    <row r="413" spans="1:39" customForma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M413" s="9"/>
    </row>
    <row r="414" spans="1:39" customForma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M414" s="9"/>
    </row>
    <row r="415" spans="1:39" customForma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M415" s="9"/>
    </row>
    <row r="416" spans="1:39" customForma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M416" s="9"/>
    </row>
    <row r="417" spans="1:39" customForma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M417" s="9"/>
    </row>
    <row r="418" spans="1:39" customForma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M418" s="9"/>
    </row>
    <row r="419" spans="1:39" customForma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M419" s="9"/>
    </row>
    <row r="420" spans="1:39" customForma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M420" s="9"/>
    </row>
    <row r="421" spans="1:39" customForma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M421" s="9"/>
    </row>
    <row r="422" spans="1:39" customForma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M422" s="9"/>
    </row>
    <row r="423" spans="1:39" customForma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M423" s="9"/>
    </row>
    <row r="424" spans="1:39" customForma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M424" s="9"/>
    </row>
    <row r="425" spans="1:39" customForma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M425" s="9"/>
    </row>
    <row r="426" spans="1:39" customForma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M426" s="9"/>
    </row>
    <row r="427" spans="1:39" customForma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M427" s="9"/>
    </row>
    <row r="428" spans="1:39" customForma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M428" s="9"/>
    </row>
    <row r="429" spans="1:39" customForma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M429" s="9"/>
    </row>
    <row r="430" spans="1:39" customForma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M430" s="9"/>
    </row>
    <row r="431" spans="1:39" customForma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M431" s="9"/>
    </row>
    <row r="432" spans="1:39" customForma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M432" s="9"/>
    </row>
    <row r="433" spans="1:39" customForma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M433" s="9"/>
    </row>
    <row r="434" spans="1:39" customForma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M434" s="9"/>
    </row>
    <row r="435" spans="1:39" customForma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M435" s="9"/>
    </row>
    <row r="436" spans="1:39" customForma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M436" s="9"/>
    </row>
    <row r="437" spans="1:39" customForma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M437" s="9"/>
    </row>
    <row r="438" spans="1:39" customForma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M438" s="9"/>
    </row>
    <row r="439" spans="1:39" customForma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M439" s="9"/>
    </row>
    <row r="440" spans="1:39" customForma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M440" s="9"/>
    </row>
    <row r="441" spans="1:39" customForma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M441" s="9"/>
    </row>
    <row r="442" spans="1:39" customForma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M442" s="9"/>
    </row>
    <row r="443" spans="1:39" customForma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M443" s="9"/>
    </row>
    <row r="444" spans="1:39" customForma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M444" s="9"/>
    </row>
    <row r="445" spans="1:39" customForma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M445" s="9"/>
    </row>
    <row r="446" spans="1:39" customForma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M446" s="9"/>
    </row>
    <row r="447" spans="1:39" customForma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M447" s="9"/>
    </row>
    <row r="448" spans="1:39" customForma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M448" s="9"/>
    </row>
    <row r="449" spans="1:39" customForma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M449" s="9"/>
    </row>
    <row r="450" spans="1:39" customForma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M450" s="9"/>
    </row>
    <row r="451" spans="1:39" customForma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M451" s="9"/>
    </row>
    <row r="452" spans="1:39" customForma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M452" s="9"/>
    </row>
    <row r="453" spans="1:39" customForma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M453" s="9"/>
    </row>
    <row r="454" spans="1:39" customForma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M454" s="9"/>
    </row>
    <row r="455" spans="1:39" customForma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M455" s="9"/>
    </row>
    <row r="456" spans="1:39" customForma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M456" s="9"/>
    </row>
    <row r="457" spans="1:39" customForma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M457" s="9"/>
    </row>
    <row r="458" spans="1:39" customForma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M458" s="9"/>
    </row>
    <row r="459" spans="1:39" customForma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M459" s="9"/>
    </row>
    <row r="460" spans="1:39" customForma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M460" s="9"/>
    </row>
    <row r="461" spans="1:39" customForma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M461" s="9"/>
    </row>
    <row r="462" spans="1:39" customForma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M462" s="9"/>
    </row>
    <row r="463" spans="1:39" customForma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M463" s="9"/>
    </row>
    <row r="464" spans="1:39" customForma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M464" s="9"/>
    </row>
    <row r="465" spans="1:39" customForma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M465" s="9"/>
    </row>
    <row r="466" spans="1:39" customForma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M466" s="9"/>
    </row>
    <row r="467" spans="1:39" customForma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M467" s="9"/>
    </row>
    <row r="468" spans="1:39" customForma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M468" s="9"/>
    </row>
    <row r="469" spans="1:39" customForma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M469" s="9"/>
    </row>
    <row r="470" spans="1:39" customForma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M470" s="9"/>
    </row>
    <row r="471" spans="1:39" customForma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M471" s="9"/>
    </row>
    <row r="472" spans="1:39" customForma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M472" s="9"/>
    </row>
    <row r="473" spans="1:39" customForma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M473" s="9"/>
    </row>
    <row r="474" spans="1:39" customForma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M474" s="9"/>
    </row>
    <row r="475" spans="1:39" customForma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M475" s="9"/>
    </row>
    <row r="476" spans="1:39" customForma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M476" s="9"/>
    </row>
    <row r="477" spans="1:39" customForma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M477" s="9"/>
    </row>
    <row r="478" spans="1:39" customForma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M478" s="9"/>
    </row>
    <row r="479" spans="1:39" customForma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M479" s="9"/>
    </row>
    <row r="480" spans="1:39" customForma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M480" s="9"/>
    </row>
    <row r="481" spans="1:39" customForma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M481" s="9"/>
    </row>
    <row r="482" spans="1:39" customForma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M482" s="9"/>
    </row>
    <row r="483" spans="1:39" customForma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M483" s="9"/>
    </row>
    <row r="484" spans="1:39" customForma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M484" s="9"/>
    </row>
    <row r="485" spans="1:39" customForma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M485" s="9"/>
    </row>
    <row r="486" spans="1:39" customForma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M486" s="9"/>
    </row>
    <row r="487" spans="1:39" customForma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M487" s="9"/>
    </row>
    <row r="488" spans="1:39" customForma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M488" s="9"/>
    </row>
    <row r="489" spans="1:39" customForma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M489" s="9"/>
    </row>
    <row r="490" spans="1:39" customForma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M490" s="9"/>
    </row>
    <row r="491" spans="1:39" customForma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M491" s="9"/>
    </row>
    <row r="492" spans="1:39" customForma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M492" s="9"/>
    </row>
    <row r="493" spans="1:39" customForma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M493" s="9"/>
    </row>
    <row r="494" spans="1:39" customForma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M494" s="9"/>
    </row>
    <row r="495" spans="1:39" customForma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M495" s="9"/>
    </row>
    <row r="496" spans="1:39" customForma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M496" s="9"/>
    </row>
    <row r="497" spans="1:39" customForma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M497" s="9"/>
    </row>
    <row r="498" spans="1:39" customForma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M498" s="9"/>
    </row>
    <row r="499" spans="1:39" customForma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M499" s="9"/>
    </row>
    <row r="500" spans="1:39" customForma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M500" s="9"/>
    </row>
    <row r="501" spans="1:39" customForma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M501" s="9"/>
    </row>
    <row r="502" spans="1:39" customForma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M502" s="9"/>
    </row>
    <row r="503" spans="1:39" customForma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M503" s="9"/>
    </row>
    <row r="504" spans="1:39" customForma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M504" s="9"/>
    </row>
    <row r="505" spans="1:39" customForma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M505" s="9"/>
    </row>
    <row r="506" spans="1:39" customForma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M506" s="9"/>
    </row>
    <row r="507" spans="1:39" customForma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M507" s="9"/>
    </row>
    <row r="508" spans="1:39" customForma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M508" s="9"/>
    </row>
    <row r="509" spans="1:39" customForma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M509" s="9"/>
    </row>
    <row r="510" spans="1:39" customForma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M510" s="9"/>
    </row>
    <row r="511" spans="1:39" customForma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M511" s="9"/>
    </row>
    <row r="512" spans="1:39" customForma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M512" s="9"/>
    </row>
    <row r="513" spans="1:39" customForma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M513" s="9"/>
    </row>
    <row r="514" spans="1:39" customForma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M514" s="9"/>
    </row>
    <row r="515" spans="1:39" customForma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M515" s="9"/>
    </row>
    <row r="516" spans="1:39" customForma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M516" s="9"/>
    </row>
    <row r="517" spans="1:39" customForma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M517" s="9"/>
    </row>
    <row r="518" spans="1:39" customForma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M518" s="9"/>
    </row>
    <row r="519" spans="1:39" customForma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M519" s="9"/>
    </row>
    <row r="520" spans="1:39" customForma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M520" s="9"/>
    </row>
    <row r="521" spans="1:39" customForma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M521" s="9"/>
    </row>
    <row r="522" spans="1:39" customForma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M522" s="9"/>
    </row>
    <row r="523" spans="1:39" customForma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M523" s="9"/>
    </row>
    <row r="524" spans="1:39" customForma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M524" s="9"/>
    </row>
    <row r="525" spans="1:39" customForma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M525" s="9"/>
    </row>
    <row r="526" spans="1:39" customForma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M526" s="9"/>
    </row>
    <row r="527" spans="1:39" customForma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M527" s="9"/>
    </row>
    <row r="528" spans="1:39" customForma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M528" s="9"/>
    </row>
    <row r="529" spans="1:39" customForma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M529" s="9"/>
    </row>
    <row r="530" spans="1:39" customForma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M530" s="9"/>
    </row>
    <row r="531" spans="1:39" customForma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M531" s="9"/>
    </row>
    <row r="532" spans="1:39" customForma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M532" s="9"/>
    </row>
    <row r="533" spans="1:39" customForma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M533" s="9"/>
    </row>
    <row r="534" spans="1:39" customForma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M534" s="9"/>
    </row>
    <row r="535" spans="1:39" customForma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M535" s="9"/>
    </row>
    <row r="536" spans="1:39" customForma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M536" s="9"/>
    </row>
    <row r="537" spans="1:39" customForma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M537" s="9"/>
    </row>
    <row r="538" spans="1:39" customForma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M538" s="9"/>
    </row>
    <row r="539" spans="1:39" customForma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M539" s="9"/>
    </row>
    <row r="540" spans="1:39" customForma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M540" s="9"/>
    </row>
    <row r="541" spans="1:39" customForma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M541" s="9"/>
    </row>
    <row r="542" spans="1:39" customForma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M542" s="9"/>
    </row>
    <row r="543" spans="1:39" customForma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M543" s="9"/>
    </row>
    <row r="544" spans="1:39" customForma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M544" s="9"/>
    </row>
    <row r="545" spans="1:39" customForma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M545" s="9"/>
    </row>
    <row r="546" spans="1:39" customForma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M546" s="9"/>
    </row>
    <row r="547" spans="1:39" customForma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M547" s="9"/>
    </row>
    <row r="548" spans="1:39" customForma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M548" s="9"/>
    </row>
    <row r="549" spans="1:39" customForma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M549" s="9"/>
    </row>
    <row r="550" spans="1:39" customForma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M550" s="9"/>
    </row>
    <row r="551" spans="1:39" customForma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M551" s="9"/>
    </row>
    <row r="552" spans="1:39" customForma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M552" s="9"/>
    </row>
    <row r="553" spans="1:39" customForma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M553" s="9"/>
    </row>
    <row r="554" spans="1:39" customForma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M554" s="9"/>
    </row>
    <row r="555" spans="1:39" customForma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M555" s="9"/>
    </row>
    <row r="556" spans="1:39" customForma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M556" s="9"/>
    </row>
    <row r="557" spans="1:39" customForma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M557" s="9"/>
    </row>
    <row r="558" spans="1:39" customForma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M558" s="9"/>
    </row>
    <row r="559" spans="1:39" customForma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M559" s="9"/>
    </row>
    <row r="560" spans="1:39" customForma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M560" s="9"/>
    </row>
    <row r="561" spans="1:39" customForma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M561" s="9"/>
    </row>
    <row r="562" spans="1:39" customForma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M562" s="9"/>
    </row>
    <row r="563" spans="1:39" customForma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M563" s="9"/>
    </row>
    <row r="564" spans="1:39" customForma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M564" s="9"/>
    </row>
    <row r="565" spans="1:39" customForma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M565" s="9"/>
    </row>
    <row r="566" spans="1:39" customForma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M566" s="9"/>
    </row>
    <row r="567" spans="1:39" customForma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M567" s="9"/>
    </row>
    <row r="568" spans="1:39" customForma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M568" s="9"/>
    </row>
    <row r="569" spans="1:39" customForma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M569" s="9"/>
    </row>
    <row r="570" spans="1:39" customForma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M570" s="9"/>
    </row>
    <row r="571" spans="1:39" customForma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M571" s="9"/>
    </row>
    <row r="572" spans="1:39" customForma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M572" s="9"/>
    </row>
    <row r="573" spans="1:39" customForma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M573" s="9"/>
    </row>
    <row r="574" spans="1:39" customForma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M574" s="9"/>
    </row>
    <row r="575" spans="1:39" customForma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M575" s="9"/>
    </row>
    <row r="576" spans="1:39" customForma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M576" s="9"/>
    </row>
    <row r="577" spans="1:39" customForma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M577" s="9"/>
    </row>
    <row r="578" spans="1:39" customForma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M578" s="9"/>
    </row>
    <row r="579" spans="1:39" customForma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M579" s="9"/>
    </row>
    <row r="580" spans="1:39" customForma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M580" s="9"/>
    </row>
    <row r="581" spans="1:39" customForma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M581" s="9"/>
    </row>
    <row r="582" spans="1:39" customForma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M582" s="9"/>
    </row>
    <row r="583" spans="1:39" customForma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M583" s="9"/>
    </row>
    <row r="584" spans="1:39" customForma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M584" s="9"/>
    </row>
    <row r="585" spans="1:39" customForma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M585" s="9"/>
    </row>
    <row r="586" spans="1:39" customForma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M586" s="9"/>
    </row>
    <row r="587" spans="1:39" customForma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M587" s="9"/>
    </row>
    <row r="588" spans="1:39" customForma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M588" s="9"/>
    </row>
    <row r="589" spans="1:39" customForma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M589" s="9"/>
    </row>
    <row r="590" spans="1:39" customForma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M590" s="9"/>
    </row>
    <row r="591" spans="1:39" customForma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M591" s="9"/>
    </row>
    <row r="592" spans="1:39" customForma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M592" s="9"/>
    </row>
    <row r="593" spans="1:39" customForma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M593" s="9"/>
    </row>
    <row r="594" spans="1:39" customForma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M594" s="9"/>
    </row>
    <row r="595" spans="1:39" customForma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M595" s="9"/>
    </row>
    <row r="596" spans="1:39" customForma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M596" s="9"/>
    </row>
    <row r="597" spans="1:39" customForma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M597" s="9"/>
    </row>
    <row r="598" spans="1:39" customForma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M598" s="9"/>
    </row>
    <row r="599" spans="1:39" customForma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M599" s="9"/>
    </row>
    <row r="600" spans="1:39" customForma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M600" s="9"/>
    </row>
    <row r="601" spans="1:39" customForma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M601" s="9"/>
    </row>
    <row r="602" spans="1:39" customForma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M602" s="9"/>
    </row>
    <row r="603" spans="1:39" customForma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M603" s="9"/>
    </row>
    <row r="604" spans="1:39" customForma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M604" s="9"/>
    </row>
    <row r="605" spans="1:39" customForma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M605" s="9"/>
    </row>
    <row r="606" spans="1:39" customForma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M606" s="9"/>
    </row>
    <row r="607" spans="1:39" customForma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M607" s="9"/>
    </row>
    <row r="608" spans="1:39" customForma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M608" s="9"/>
    </row>
    <row r="609" spans="1:39" customForma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M609" s="9"/>
    </row>
    <row r="610" spans="1:39" customForma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M610" s="9"/>
    </row>
    <row r="611" spans="1:39" customForma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M611" s="9"/>
    </row>
    <row r="612" spans="1:39" customForma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M612" s="9"/>
    </row>
    <row r="613" spans="1:39" customForma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M613" s="9"/>
    </row>
    <row r="614" spans="1:39" customForma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M614" s="9"/>
    </row>
    <row r="615" spans="1:39" customForma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M615" s="9"/>
    </row>
    <row r="616" spans="1:39" customForma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M616" s="9"/>
    </row>
    <row r="617" spans="1:39" customForma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M617" s="9"/>
    </row>
    <row r="618" spans="1:39" customForma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M618" s="9"/>
    </row>
    <row r="619" spans="1:39" customForma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M619" s="9"/>
    </row>
    <row r="620" spans="1:39" customForma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M620" s="9"/>
    </row>
    <row r="621" spans="1:39" customForma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M621" s="9"/>
    </row>
    <row r="622" spans="1:39" customForma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M622" s="9"/>
    </row>
    <row r="623" spans="1:39" customForma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M623" s="9"/>
    </row>
    <row r="624" spans="1:39" customForma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M624" s="9"/>
    </row>
    <row r="625" spans="1:39" customForma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M625" s="9"/>
    </row>
    <row r="626" spans="1:39" customForma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M626" s="9"/>
    </row>
    <row r="627" spans="1:39" customForma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M627" s="9"/>
    </row>
    <row r="628" spans="1:39" customForma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M628" s="9"/>
    </row>
    <row r="629" spans="1:39" customForma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M629" s="9"/>
    </row>
    <row r="630" spans="1:39" customForma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M630" s="9"/>
    </row>
    <row r="631" spans="1:39" customForma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M631" s="9"/>
    </row>
    <row r="632" spans="1:39" customForma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M632" s="9"/>
    </row>
    <row r="633" spans="1:39" customForma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M633" s="9"/>
    </row>
    <row r="634" spans="1:39" customForma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M634" s="9"/>
    </row>
    <row r="635" spans="1:39" customForma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M635" s="9"/>
    </row>
    <row r="636" spans="1:39" customForma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M636" s="9"/>
    </row>
    <row r="637" spans="1:39" customForma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M637" s="9"/>
    </row>
    <row r="638" spans="1:39" customForma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M638" s="9"/>
    </row>
    <row r="639" spans="1:39" customForma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M639" s="9"/>
    </row>
    <row r="640" spans="1:39" customForma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M640" s="9"/>
    </row>
    <row r="641" spans="1:39" customForma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M641" s="9"/>
    </row>
    <row r="642" spans="1:39" customForma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M642" s="9"/>
    </row>
    <row r="643" spans="1:39" customForma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M643" s="9"/>
    </row>
    <row r="644" spans="1:39" customForma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M644" s="9"/>
    </row>
    <row r="645" spans="1:39" customForma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M645" s="9"/>
    </row>
    <row r="646" spans="1:39" customForma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M646" s="9"/>
    </row>
    <row r="647" spans="1:39" customForma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M647" s="9"/>
    </row>
    <row r="648" spans="1:39" customForma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M648" s="9"/>
    </row>
    <row r="649" spans="1:39" customForma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M649" s="9"/>
    </row>
    <row r="650" spans="1:39" customForma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M650" s="9"/>
    </row>
    <row r="651" spans="1:39" customForma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M651" s="9"/>
    </row>
    <row r="652" spans="1:39" customForma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M652" s="9"/>
    </row>
    <row r="653" spans="1:39" customForma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M653" s="9"/>
    </row>
    <row r="654" spans="1:39" customForma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M654" s="9"/>
    </row>
    <row r="655" spans="1:39" customForma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M655" s="9"/>
    </row>
    <row r="656" spans="1:39" customForma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M656" s="9"/>
    </row>
    <row r="657" spans="1:39" customForma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M657" s="9"/>
    </row>
    <row r="658" spans="1:39" customForma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M658" s="9"/>
    </row>
    <row r="659" spans="1:39" customForma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M659" s="9"/>
    </row>
    <row r="660" spans="1:39" customForma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M660" s="9"/>
    </row>
    <row r="661" spans="1:39" customForma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M661" s="9"/>
    </row>
    <row r="662" spans="1:39" customForma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M662" s="9"/>
    </row>
    <row r="663" spans="1:39" customForma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M663" s="9"/>
    </row>
    <row r="664" spans="1:39" customForma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M664" s="9"/>
    </row>
    <row r="665" spans="1:39" customForma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M665" s="9"/>
    </row>
    <row r="666" spans="1:39" customForma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M666" s="9"/>
    </row>
    <row r="667" spans="1:39" customForma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M667" s="9"/>
    </row>
    <row r="668" spans="1:39" customForma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M668" s="9"/>
    </row>
    <row r="669" spans="1:39" customForma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M669" s="9"/>
    </row>
    <row r="670" spans="1:39" customForma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M670" s="9"/>
    </row>
    <row r="671" spans="1:39" customForma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M671" s="9"/>
    </row>
    <row r="672" spans="1:39" customForma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M672" s="9"/>
    </row>
    <row r="673" spans="1:39" customForma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M673" s="9"/>
    </row>
    <row r="674" spans="1:39" customForma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M674" s="9"/>
    </row>
    <row r="675" spans="1:39" customForma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M675" s="9"/>
    </row>
    <row r="676" spans="1:39" customForma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M676" s="9"/>
    </row>
    <row r="677" spans="1:39" customForma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M677" s="9"/>
    </row>
    <row r="678" spans="1:39" customForma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M678" s="9"/>
    </row>
    <row r="679" spans="1:39" customForma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M679" s="9"/>
    </row>
    <row r="680" spans="1:39" customForma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M680" s="9"/>
    </row>
    <row r="681" spans="1:39" customForma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M681" s="9"/>
    </row>
    <row r="682" spans="1:39" customForma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M682" s="9"/>
    </row>
    <row r="683" spans="1:39" customForma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M683" s="9"/>
    </row>
    <row r="684" spans="1:39" customForma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M684" s="9"/>
    </row>
    <row r="685" spans="1:39" customForma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M685" s="9"/>
    </row>
    <row r="686" spans="1:39" customForma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M686" s="9"/>
    </row>
    <row r="687" spans="1:39" customForma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M687" s="9"/>
    </row>
    <row r="688" spans="1:39" customForma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M688" s="9"/>
    </row>
    <row r="689" spans="1:39" customForma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M689" s="9"/>
    </row>
    <row r="690" spans="1:39" customForma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M690" s="9"/>
    </row>
    <row r="691" spans="1:39" customForma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M691" s="9"/>
    </row>
    <row r="692" spans="1:39" customForma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M692" s="9"/>
    </row>
    <row r="693" spans="1:39" customForma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M693" s="9"/>
    </row>
    <row r="694" spans="1:39" customForma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M694" s="9"/>
    </row>
    <row r="695" spans="1:39" customForma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M695" s="9"/>
    </row>
    <row r="696" spans="1:39" customForma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M696" s="9"/>
    </row>
    <row r="697" spans="1:39" customForma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M697" s="9"/>
    </row>
    <row r="698" spans="1:39" customForma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M698" s="9"/>
    </row>
    <row r="699" spans="1:39" customForma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M699" s="9"/>
    </row>
    <row r="700" spans="1:39" customForma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M700" s="9"/>
    </row>
    <row r="701" spans="1:39" customForma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M701" s="9"/>
    </row>
    <row r="702" spans="1:39" customForma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M702" s="9"/>
    </row>
    <row r="703" spans="1:39" customForma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M703" s="9"/>
    </row>
    <row r="704" spans="1:39" customForma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M704" s="9"/>
    </row>
    <row r="705" spans="1:39" customForma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M705" s="9"/>
    </row>
    <row r="706" spans="1:39" customForma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M706" s="9"/>
    </row>
    <row r="707" spans="1:39" customForma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M707" s="9"/>
    </row>
    <row r="708" spans="1:39" customForma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M708" s="9"/>
    </row>
    <row r="709" spans="1:39" customForma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M709" s="9"/>
    </row>
    <row r="710" spans="1:39" customForma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M710" s="9"/>
    </row>
    <row r="711" spans="1:39" customForma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M711" s="9"/>
    </row>
    <row r="712" spans="1:39" customForma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M712" s="9"/>
    </row>
    <row r="713" spans="1:39" customForma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M713" s="9"/>
    </row>
    <row r="714" spans="1:39" customForma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M714" s="9"/>
    </row>
    <row r="715" spans="1:39" customForma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M715" s="9"/>
    </row>
    <row r="716" spans="1:39" customForma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M716" s="9"/>
    </row>
    <row r="717" spans="1:39" customForma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M717" s="9"/>
    </row>
    <row r="718" spans="1:39" customForma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M718" s="9"/>
    </row>
    <row r="719" spans="1:39" customForma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M719" s="9"/>
    </row>
    <row r="720" spans="1:39" customForma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M720" s="9"/>
    </row>
    <row r="721" spans="1:39" customForma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M721" s="9"/>
    </row>
    <row r="722" spans="1:39" customForma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M722" s="9"/>
    </row>
    <row r="723" spans="1:39" customForma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M723" s="9"/>
    </row>
    <row r="724" spans="1:39" customForma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M724" s="9"/>
    </row>
    <row r="725" spans="1:39" customForma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M725" s="9"/>
    </row>
    <row r="726" spans="1:39" customForma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M726" s="9"/>
    </row>
    <row r="727" spans="1:39" customForma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M727" s="9"/>
    </row>
    <row r="728" spans="1:39" customForma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M728" s="9"/>
    </row>
    <row r="729" spans="1:39" customForma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M729" s="9"/>
    </row>
    <row r="730" spans="1:39" customForma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M730" s="9"/>
    </row>
    <row r="731" spans="1:39" customForma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M731" s="9"/>
    </row>
    <row r="732" spans="1:39" customForma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M732" s="9"/>
    </row>
    <row r="733" spans="1:39" customForma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M733" s="9"/>
    </row>
    <row r="734" spans="1:39" customForma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M734" s="9"/>
    </row>
    <row r="735" spans="1:39" customForma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M735" s="9"/>
    </row>
    <row r="736" spans="1:39" customForma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M736" s="9"/>
    </row>
    <row r="737" spans="1:39" customForma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M737" s="9"/>
    </row>
    <row r="738" spans="1:39" customForma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M738" s="9"/>
    </row>
    <row r="739" spans="1:39" customForma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M739" s="9"/>
    </row>
    <row r="740" spans="1:39" customForma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M740" s="9"/>
    </row>
    <row r="741" spans="1:39" customForma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M741" s="9"/>
    </row>
    <row r="742" spans="1:39" customForma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M742" s="9"/>
    </row>
    <row r="743" spans="1:39" customForma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M743" s="9"/>
    </row>
    <row r="744" spans="1:39" customForma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M744" s="9"/>
    </row>
    <row r="745" spans="1:39" customForma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M745" s="9"/>
    </row>
    <row r="746" spans="1:39" customForma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M746" s="9"/>
    </row>
    <row r="747" spans="1:39" customForma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M747" s="9"/>
    </row>
    <row r="748" spans="1:39" customForma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M748" s="9"/>
    </row>
    <row r="749" spans="1:39" customForma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M749" s="9"/>
    </row>
    <row r="750" spans="1:39" customForma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M750" s="9"/>
    </row>
    <row r="751" spans="1:39" customForma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M751" s="9"/>
    </row>
    <row r="752" spans="1:39" customForma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M752" s="9"/>
    </row>
    <row r="753" spans="1:39" customForma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M753" s="9"/>
    </row>
    <row r="754" spans="1:39" customForma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M754" s="9"/>
    </row>
    <row r="755" spans="1:39" customForma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M755" s="9"/>
    </row>
    <row r="756" spans="1:39" customForma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M756" s="9"/>
    </row>
    <row r="757" spans="1:39" customForma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M757" s="9"/>
    </row>
    <row r="758" spans="1:39" customForma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M758" s="9"/>
    </row>
    <row r="759" spans="1:39" customForma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M759" s="9"/>
    </row>
    <row r="760" spans="1:39" customForma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M760" s="9"/>
    </row>
    <row r="761" spans="1:39" customForma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M761" s="9"/>
    </row>
    <row r="762" spans="1:39" customForma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M762" s="9"/>
    </row>
    <row r="763" spans="1:39" customForma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M763" s="9"/>
    </row>
    <row r="764" spans="1:39" customForma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M764" s="9"/>
    </row>
    <row r="765" spans="1:39" customForma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M765" s="9"/>
    </row>
    <row r="766" spans="1:39" customForma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M766" s="9"/>
    </row>
    <row r="767" spans="1:39" customForma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M767" s="9"/>
    </row>
    <row r="768" spans="1:39" customForma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M768" s="9"/>
    </row>
    <row r="769" spans="1:39" customForma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M769" s="9"/>
    </row>
    <row r="770" spans="1:39" customForma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M770" s="9"/>
    </row>
    <row r="771" spans="1:39" customForma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M771" s="9"/>
    </row>
    <row r="772" spans="1:39" customForma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M772" s="9"/>
    </row>
    <row r="773" spans="1:39" customForma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M773" s="9"/>
    </row>
    <row r="774" spans="1:39" customForma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M774" s="9"/>
    </row>
    <row r="775" spans="1:39" customForma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M775" s="9"/>
    </row>
    <row r="776" spans="1:39" customForma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M776" s="9"/>
    </row>
    <row r="777" spans="1:39" customForma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M777" s="9"/>
    </row>
    <row r="778" spans="1:39" customForma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M778" s="9"/>
    </row>
    <row r="779" spans="1:39" customForma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M779" s="9"/>
    </row>
    <row r="780" spans="1:39" customForma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M780" s="9"/>
    </row>
    <row r="781" spans="1:39" customForma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M781" s="9"/>
    </row>
    <row r="782" spans="1:39" customForma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M782" s="9"/>
    </row>
    <row r="783" spans="1:39" customForma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M783" s="9"/>
    </row>
    <row r="784" spans="1:39" customForma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M784" s="9"/>
    </row>
    <row r="785" spans="1:39" customForma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M785" s="9"/>
    </row>
    <row r="786" spans="1:39" customForma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M786" s="9"/>
    </row>
    <row r="787" spans="1:39" customForma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M787" s="9"/>
    </row>
    <row r="788" spans="1:39" customForma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M788" s="9"/>
    </row>
    <row r="789" spans="1:39" customForma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M789" s="9"/>
    </row>
    <row r="790" spans="1:39" customForma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M790" s="9"/>
    </row>
    <row r="791" spans="1:39" customForma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M791" s="9"/>
    </row>
    <row r="792" spans="1:39" customForma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M792" s="9"/>
    </row>
    <row r="793" spans="1:39" customForma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M793" s="9"/>
    </row>
    <row r="794" spans="1:39" customForma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M794" s="9"/>
    </row>
    <row r="795" spans="1:39" customForma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M795" s="9"/>
    </row>
    <row r="796" spans="1:39" customForma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M796" s="9"/>
    </row>
    <row r="797" spans="1:39" customForma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M797" s="9"/>
    </row>
    <row r="798" spans="1:39" customForma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M798" s="9"/>
    </row>
    <row r="799" spans="1:39" customForma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M799" s="9"/>
    </row>
    <row r="800" spans="1:39" customForma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M800" s="9"/>
    </row>
    <row r="801" spans="1:39" customForma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M801" s="9"/>
    </row>
    <row r="802" spans="1:39" customForma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M802" s="9"/>
    </row>
    <row r="803" spans="1:39" customForma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M803" s="9"/>
    </row>
    <row r="804" spans="1:39" customForma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M804" s="9"/>
    </row>
    <row r="805" spans="1:39" customForma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M805" s="9"/>
    </row>
    <row r="806" spans="1:39" customForma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M806" s="9"/>
    </row>
    <row r="807" spans="1:39" customForma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M807" s="9"/>
    </row>
    <row r="808" spans="1:39" customForma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M808" s="9"/>
    </row>
    <row r="809" spans="1:39" customForma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M809" s="9"/>
    </row>
    <row r="810" spans="1:39" customForma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M810" s="9"/>
    </row>
    <row r="811" spans="1:39" customForma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M811" s="9"/>
    </row>
    <row r="812" spans="1:39" customForma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M812" s="9"/>
    </row>
    <row r="813" spans="1:39" customForma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M813" s="9"/>
    </row>
    <row r="814" spans="1:39" customForma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M814" s="9"/>
    </row>
    <row r="815" spans="1:39" customForma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M815" s="9"/>
    </row>
    <row r="816" spans="1:39" customForma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M816" s="9"/>
    </row>
    <row r="817" spans="1:39" customForma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M817" s="9"/>
    </row>
    <row r="818" spans="1:39" customForma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M818" s="9"/>
    </row>
    <row r="819" spans="1:39" customForma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M819" s="9"/>
    </row>
    <row r="820" spans="1:39" customForma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M820" s="9"/>
    </row>
    <row r="821" spans="1:39" customForma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M821" s="9"/>
    </row>
    <row r="822" spans="1:39" customForma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M822" s="9"/>
    </row>
    <row r="823" spans="1:39" customForma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M823" s="9"/>
    </row>
    <row r="824" spans="1:39" customForma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M824" s="9"/>
    </row>
    <row r="825" spans="1:39" customForma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M825" s="9"/>
    </row>
    <row r="826" spans="1:39" customForma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M826" s="9"/>
    </row>
    <row r="827" spans="1:39" customForma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M827" s="9"/>
    </row>
    <row r="828" spans="1:39" customForma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M828" s="9"/>
    </row>
    <row r="829" spans="1:39" customForma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M829" s="9"/>
    </row>
    <row r="830" spans="1:39" customForma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M830" s="9"/>
    </row>
    <row r="831" spans="1:39" customForma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M831" s="9"/>
    </row>
    <row r="832" spans="1:39" customForma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M832" s="9"/>
    </row>
    <row r="833" spans="1:39" customForma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M833" s="9"/>
    </row>
    <row r="834" spans="1:39" customForma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M834" s="9"/>
    </row>
    <row r="835" spans="1:39" customForma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M835" s="9"/>
    </row>
    <row r="836" spans="1:39" customForma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M836" s="9"/>
    </row>
    <row r="837" spans="1:39" customForma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M837" s="9"/>
    </row>
    <row r="838" spans="1:39" customForma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M838" s="9"/>
    </row>
    <row r="839" spans="1:39" customForma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M839" s="9"/>
    </row>
    <row r="840" spans="1:39" customForma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M840" s="9"/>
    </row>
    <row r="841" spans="1:39" customForma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M841" s="9"/>
    </row>
    <row r="842" spans="1:39" customForma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M842" s="9"/>
    </row>
    <row r="843" spans="1:39" customForma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M843" s="9"/>
    </row>
    <row r="844" spans="1:39" customForma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M844" s="9"/>
    </row>
    <row r="845" spans="1:39" customForma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M845" s="9"/>
    </row>
    <row r="846" spans="1:39" customForma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M846" s="9"/>
    </row>
    <row r="847" spans="1:39" customForma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M847" s="9"/>
    </row>
    <row r="848" spans="1:39" customForma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M848" s="9"/>
    </row>
    <row r="849" spans="1:39" customForma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M849" s="9"/>
    </row>
    <row r="850" spans="1:39" customForma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M850" s="9"/>
    </row>
    <row r="851" spans="1:39" customForma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M851" s="9"/>
    </row>
    <row r="852" spans="1:39" customForma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M852" s="9"/>
    </row>
    <row r="853" spans="1:39" customForma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M853" s="9"/>
    </row>
    <row r="854" spans="1:39" customForma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M854" s="9"/>
    </row>
    <row r="855" spans="1:39" customForma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M855" s="9"/>
    </row>
    <row r="856" spans="1:39" customForma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M856" s="9"/>
    </row>
    <row r="857" spans="1:39" customForma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M857" s="9"/>
    </row>
    <row r="858" spans="1:39" customForma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M858" s="9"/>
    </row>
    <row r="859" spans="1:39" customForma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M859" s="9"/>
    </row>
    <row r="860" spans="1:39" customForma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M860" s="9"/>
    </row>
    <row r="861" spans="1:39" customForma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M861" s="9"/>
    </row>
    <row r="862" spans="1:39" customForma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M862" s="9"/>
    </row>
    <row r="863" spans="1:39" customForma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M863" s="9"/>
    </row>
    <row r="864" spans="1:39" customForma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M864" s="9"/>
    </row>
    <row r="865" spans="1:39" customForma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M865" s="9"/>
    </row>
    <row r="866" spans="1:39" customForma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M866" s="9"/>
    </row>
    <row r="867" spans="1:39" customForma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M867" s="9"/>
    </row>
    <row r="868" spans="1:39" customForma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M868" s="9"/>
    </row>
    <row r="869" spans="1:39" customForma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M869" s="9"/>
    </row>
    <row r="870" spans="1:39" customForma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M870" s="9"/>
    </row>
    <row r="871" spans="1:39" customForma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M871" s="9"/>
    </row>
    <row r="872" spans="1:39" customForma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M872" s="9"/>
    </row>
    <row r="873" spans="1:39" customForma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M873" s="9"/>
    </row>
    <row r="874" spans="1:39" customForma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M874" s="9"/>
    </row>
    <row r="875" spans="1:39" customForma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M875" s="9"/>
    </row>
    <row r="876" spans="1:39" customForma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M876" s="9"/>
    </row>
    <row r="877" spans="1:39" customForma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M877" s="9"/>
    </row>
    <row r="878" spans="1:39" customForma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M878" s="9"/>
    </row>
    <row r="879" spans="1:39" customForma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M879" s="9"/>
    </row>
    <row r="880" spans="1:39" customForma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M880" s="9"/>
    </row>
    <row r="881" spans="1:39" customForma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M881" s="9"/>
    </row>
    <row r="882" spans="1:39" customForma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M882" s="9"/>
    </row>
    <row r="883" spans="1:39" customForma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M883" s="9"/>
    </row>
    <row r="884" spans="1:39" customForma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M884" s="9"/>
    </row>
    <row r="885" spans="1:39" customForma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M885" s="9"/>
    </row>
    <row r="886" spans="1:39" customForma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M886" s="9"/>
    </row>
    <row r="887" spans="1:39" customForma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M887" s="9"/>
    </row>
    <row r="888" spans="1:39" customForma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M888" s="9"/>
    </row>
    <row r="889" spans="1:39" customForma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M889" s="9"/>
    </row>
    <row r="890" spans="1:39" customForma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M890" s="9"/>
    </row>
    <row r="891" spans="1:39" customForma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M891" s="9"/>
    </row>
    <row r="892" spans="1:39" customForma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M892" s="9"/>
    </row>
    <row r="893" spans="1:39" customForma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M893" s="9"/>
    </row>
    <row r="894" spans="1:39" customForma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M894" s="9"/>
    </row>
    <row r="895" spans="1:39" customForma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M895" s="9"/>
    </row>
    <row r="896" spans="1:39" customForma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M896" s="9"/>
    </row>
    <row r="897" spans="1:39" customForma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M897" s="9"/>
    </row>
    <row r="898" spans="1:39" customForma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M898" s="9"/>
    </row>
    <row r="899" spans="1:39" customForma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M899" s="9"/>
    </row>
    <row r="900" spans="1:39" customForma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M900" s="9"/>
    </row>
    <row r="901" spans="1:39" customForma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M901" s="9"/>
    </row>
    <row r="902" spans="1:39" customForma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M902" s="9"/>
    </row>
    <row r="903" spans="1:39" customForma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M903" s="9"/>
    </row>
    <row r="904" spans="1:39" customForma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M904" s="9"/>
    </row>
    <row r="905" spans="1:39" customForma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M905" s="9"/>
    </row>
    <row r="906" spans="1:39" customForma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M906" s="9"/>
    </row>
    <row r="907" spans="1:39" customForma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M907" s="9"/>
    </row>
    <row r="908" spans="1:39" customForma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M908" s="9"/>
    </row>
    <row r="909" spans="1:39" customForma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M909" s="9"/>
    </row>
    <row r="910" spans="1:39" customForma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M910" s="9"/>
    </row>
    <row r="911" spans="1:39" customForma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M911" s="9"/>
    </row>
    <row r="912" spans="1:39" customForma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M912" s="9"/>
    </row>
    <row r="913" spans="1:39" customForma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M913" s="9"/>
    </row>
    <row r="914" spans="1:39" customForma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M914" s="9"/>
    </row>
    <row r="915" spans="1:39" customForma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M915" s="9"/>
    </row>
    <row r="916" spans="1:39" customForma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M916" s="9"/>
    </row>
    <row r="917" spans="1:39" customForma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M917" s="9"/>
    </row>
    <row r="918" spans="1:39" customForma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M918" s="9"/>
    </row>
    <row r="919" spans="1:39" customForma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M919" s="9"/>
    </row>
    <row r="920" spans="1:39" customForma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M920" s="9"/>
    </row>
    <row r="921" spans="1:39" customForma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M921" s="9"/>
    </row>
    <row r="922" spans="1:39" customForma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M922" s="9"/>
    </row>
    <row r="923" spans="1:39" customForma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M923" s="9"/>
    </row>
    <row r="924" spans="1:39" customForma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M924" s="9"/>
    </row>
    <row r="925" spans="1:39" customForma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M925" s="9"/>
    </row>
    <row r="926" spans="1:39" customForma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M926" s="9"/>
    </row>
    <row r="927" spans="1:39" customForma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M927" s="9"/>
    </row>
    <row r="928" spans="1:39" customForma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M928" s="9"/>
    </row>
    <row r="929" spans="1:39" customForma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M929" s="9"/>
    </row>
    <row r="930" spans="1:39" customForma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M930" s="9"/>
    </row>
    <row r="931" spans="1:39" customForma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M931" s="9"/>
    </row>
    <row r="932" spans="1:39" customForma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M932" s="9"/>
    </row>
    <row r="933" spans="1:39" customForma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M933" s="9"/>
    </row>
    <row r="934" spans="1:39" customForma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M934" s="9"/>
    </row>
    <row r="935" spans="1:39" customForma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M935" s="9"/>
    </row>
    <row r="936" spans="1:39" customForma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M936" s="9"/>
    </row>
    <row r="937" spans="1:39" customForma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M937" s="9"/>
    </row>
    <row r="938" spans="1:39" customForma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M938" s="9"/>
    </row>
    <row r="939" spans="1:39" customForma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M939" s="9"/>
    </row>
    <row r="940" spans="1:39" customForma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M940" s="9"/>
    </row>
    <row r="941" spans="1:39" customForma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M941" s="9"/>
    </row>
    <row r="942" spans="1:39" customForma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M942" s="9"/>
    </row>
    <row r="943" spans="1:39" customForma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M943" s="9"/>
    </row>
    <row r="944" spans="1:39" customForma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M944" s="9"/>
    </row>
    <row r="945" spans="1:39" customForma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M945" s="9"/>
    </row>
    <row r="946" spans="1:39" customForma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M946" s="9"/>
    </row>
    <row r="947" spans="1:39" customForma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M947" s="9"/>
    </row>
    <row r="948" spans="1:39" customForma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M948" s="9"/>
    </row>
    <row r="949" spans="1:39" customForma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M949" s="9"/>
    </row>
    <row r="950" spans="1:39" customForma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M950" s="9"/>
    </row>
    <row r="951" spans="1:39" customForma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M951" s="9"/>
    </row>
    <row r="952" spans="1:39" customForma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M952" s="9"/>
    </row>
    <row r="953" spans="1:39" customForma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M953" s="9"/>
    </row>
    <row r="954" spans="1:39" customForma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M954" s="9"/>
    </row>
    <row r="955" spans="1:39" customForma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M955" s="9"/>
    </row>
    <row r="956" spans="1:39" customForma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M956" s="9"/>
    </row>
    <row r="957" spans="1:39" customForma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M957" s="9"/>
    </row>
    <row r="958" spans="1:39" customForma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M958" s="9"/>
    </row>
    <row r="959" spans="1:39" customForma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M959" s="9"/>
    </row>
    <row r="960" spans="1:39" customForma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M960" s="9"/>
    </row>
    <row r="961" spans="1:39" customForma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M961" s="9"/>
    </row>
    <row r="962" spans="1:39" customForma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M962" s="9"/>
    </row>
    <row r="963" spans="1:39" customForma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M963" s="9"/>
    </row>
    <row r="964" spans="1:39" customForma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M964" s="9"/>
    </row>
    <row r="965" spans="1:39" customForma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M965" s="9"/>
    </row>
    <row r="966" spans="1:39" customForma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M966" s="9"/>
    </row>
    <row r="967" spans="1:39" customForma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M967" s="9"/>
    </row>
    <row r="968" spans="1:39" customForma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M968" s="9"/>
    </row>
    <row r="969" spans="1:39" customForma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M969" s="9"/>
    </row>
    <row r="970" spans="1:39" customForma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M970" s="9"/>
    </row>
    <row r="971" spans="1:39" customForma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M971" s="9"/>
    </row>
    <row r="972" spans="1:39" customForma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M972" s="9"/>
    </row>
    <row r="973" spans="1:39" customForma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M973" s="9"/>
    </row>
    <row r="974" spans="1:39" customForma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M974" s="9"/>
    </row>
    <row r="975" spans="1:39" customForma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M975" s="9"/>
    </row>
    <row r="976" spans="1:39" customForma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M976" s="9"/>
    </row>
    <row r="977" spans="1:39" customForma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M977" s="9"/>
    </row>
    <row r="978" spans="1:39" customForma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M978" s="9"/>
    </row>
    <row r="979" spans="1:39" customForma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M979" s="9"/>
    </row>
    <row r="980" spans="1:39" customForma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M980" s="9"/>
    </row>
    <row r="981" spans="1:39" customForma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M981" s="9"/>
    </row>
    <row r="982" spans="1:39" customForma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M982" s="9"/>
    </row>
    <row r="983" spans="1:39" customForma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M983" s="9"/>
    </row>
    <row r="984" spans="1:39" customForma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M984" s="9"/>
    </row>
    <row r="985" spans="1:39" customForma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M985" s="9"/>
    </row>
    <row r="986" spans="1:39" customForma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M986" s="9"/>
    </row>
    <row r="987" spans="1:39" customForma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M987" s="9"/>
    </row>
    <row r="988" spans="1:39" customForma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M988" s="9"/>
    </row>
    <row r="989" spans="1:39" customForma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M989" s="9"/>
    </row>
    <row r="990" spans="1:39" customForma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M990" s="9"/>
    </row>
    <row r="991" spans="1:39" customForma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M991" s="9"/>
    </row>
    <row r="992" spans="1:39" customForma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M992" s="9"/>
    </row>
    <row r="993" spans="1:39" customForma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M993" s="9"/>
    </row>
    <row r="994" spans="1:39" customForma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M994" s="9"/>
    </row>
    <row r="995" spans="1:39" customForma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M995" s="9"/>
    </row>
    <row r="996" spans="1:39" customForma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M996" s="9"/>
    </row>
    <row r="997" spans="1:39" customForma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M997" s="9"/>
    </row>
    <row r="998" spans="1:39" customForma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M998" s="9"/>
    </row>
    <row r="999" spans="1:39" customForma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M999" s="9"/>
    </row>
    <row r="1000" spans="1:39" customForma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M1000" s="9"/>
    </row>
    <row r="1001" spans="1:39" customFormat="1" x14ac:dyDescent="0.2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M1001" s="9"/>
    </row>
    <row r="1002" spans="1:39" customFormat="1" x14ac:dyDescent="0.25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M1002" s="9"/>
    </row>
    <row r="1003" spans="1:39" customFormat="1" x14ac:dyDescent="0.25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M1003" s="9"/>
    </row>
    <row r="1004" spans="1:39" customFormat="1" x14ac:dyDescent="0.25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M1004" s="9"/>
    </row>
    <row r="1005" spans="1:39" customFormat="1" x14ac:dyDescent="0.25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M1005" s="9"/>
    </row>
    <row r="1006" spans="1:39" customFormat="1" x14ac:dyDescent="0.25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M1006" s="9"/>
    </row>
    <row r="1007" spans="1:39" customFormat="1" x14ac:dyDescent="0.25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M1007" s="9"/>
    </row>
    <row r="1008" spans="1:39" customFormat="1" x14ac:dyDescent="0.25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M1008" s="9"/>
    </row>
    <row r="1009" spans="1:39" customFormat="1" x14ac:dyDescent="0.25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M1009" s="9"/>
    </row>
    <row r="1010" spans="1:39" customFormat="1" x14ac:dyDescent="0.25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M1010" s="9"/>
    </row>
    <row r="1011" spans="1:39" customFormat="1" x14ac:dyDescent="0.25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M1011" s="9"/>
    </row>
    <row r="1012" spans="1:39" customFormat="1" x14ac:dyDescent="0.25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M1012" s="9"/>
    </row>
    <row r="1013" spans="1:39" customFormat="1" x14ac:dyDescent="0.25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M1013" s="9"/>
    </row>
    <row r="1014" spans="1:39" customFormat="1" x14ac:dyDescent="0.25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M1014" s="9"/>
    </row>
    <row r="1015" spans="1:39" customFormat="1" x14ac:dyDescent="0.25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M1015" s="9"/>
    </row>
    <row r="1016" spans="1:39" customFormat="1" x14ac:dyDescent="0.25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M1016" s="9"/>
    </row>
    <row r="1017" spans="1:39" customFormat="1" x14ac:dyDescent="0.25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M1017" s="9"/>
    </row>
    <row r="1018" spans="1:39" customFormat="1" x14ac:dyDescent="0.25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M1018" s="9"/>
    </row>
    <row r="1019" spans="1:39" customFormat="1" x14ac:dyDescent="0.25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M1019" s="9"/>
    </row>
    <row r="1020" spans="1:39" customFormat="1" x14ac:dyDescent="0.25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M1020" s="9"/>
    </row>
    <row r="1021" spans="1:39" customFormat="1" x14ac:dyDescent="0.25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M1021" s="9"/>
    </row>
    <row r="1022" spans="1:39" customFormat="1" x14ac:dyDescent="0.25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M1022" s="9"/>
    </row>
    <row r="1023" spans="1:39" customFormat="1" x14ac:dyDescent="0.25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M1023" s="9"/>
    </row>
    <row r="1024" spans="1:39" customFormat="1" x14ac:dyDescent="0.25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M1024" s="9"/>
    </row>
    <row r="1025" spans="1:39" customFormat="1" x14ac:dyDescent="0.25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M1025" s="9"/>
    </row>
    <row r="1026" spans="1:39" customFormat="1" x14ac:dyDescent="0.25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M1026" s="9"/>
    </row>
    <row r="1027" spans="1:39" customFormat="1" x14ac:dyDescent="0.25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M1027" s="9"/>
    </row>
    <row r="1028" spans="1:39" customFormat="1" x14ac:dyDescent="0.25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M1028" s="9"/>
    </row>
    <row r="1029" spans="1:39" customFormat="1" x14ac:dyDescent="0.25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M1029" s="9"/>
    </row>
    <row r="1030" spans="1:39" customFormat="1" x14ac:dyDescent="0.25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M1030" s="9"/>
    </row>
    <row r="1031" spans="1:39" customFormat="1" x14ac:dyDescent="0.25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M1031" s="9"/>
    </row>
    <row r="1032" spans="1:39" customFormat="1" x14ac:dyDescent="0.25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M1032" s="9"/>
    </row>
    <row r="1033" spans="1:39" customFormat="1" x14ac:dyDescent="0.25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M1033" s="9"/>
    </row>
    <row r="1034" spans="1:39" customFormat="1" x14ac:dyDescent="0.25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M1034" s="9"/>
    </row>
    <row r="1035" spans="1:39" customFormat="1" x14ac:dyDescent="0.25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M1035" s="9"/>
    </row>
    <row r="1036" spans="1:39" customFormat="1" x14ac:dyDescent="0.25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M1036" s="9"/>
    </row>
    <row r="1037" spans="1:39" customFormat="1" x14ac:dyDescent="0.25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M1037" s="9"/>
    </row>
    <row r="1038" spans="1:39" customFormat="1" x14ac:dyDescent="0.25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M1038" s="9"/>
    </row>
    <row r="1039" spans="1:39" customFormat="1" x14ac:dyDescent="0.25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M1039" s="9"/>
    </row>
    <row r="1040" spans="1:39" customFormat="1" x14ac:dyDescent="0.25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M1040" s="9"/>
    </row>
    <row r="1041" spans="1:39" customFormat="1" x14ac:dyDescent="0.25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M1041" s="9"/>
    </row>
    <row r="1042" spans="1:39" customFormat="1" x14ac:dyDescent="0.25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M1042" s="9"/>
    </row>
    <row r="1043" spans="1:39" customFormat="1" x14ac:dyDescent="0.25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M1043" s="9"/>
    </row>
    <row r="1044" spans="1:39" customFormat="1" x14ac:dyDescent="0.25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M1044" s="9"/>
    </row>
    <row r="1045" spans="1:39" customFormat="1" x14ac:dyDescent="0.25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M1045" s="9"/>
    </row>
    <row r="1046" spans="1:39" customFormat="1" x14ac:dyDescent="0.25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M1046" s="9"/>
    </row>
    <row r="1047" spans="1:39" customFormat="1" x14ac:dyDescent="0.25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M1047" s="9"/>
    </row>
    <row r="1048" spans="1:39" customFormat="1" x14ac:dyDescent="0.25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M1048" s="9"/>
    </row>
    <row r="1049" spans="1:39" customFormat="1" x14ac:dyDescent="0.25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M1049" s="9"/>
    </row>
    <row r="1050" spans="1:39" customFormat="1" x14ac:dyDescent="0.25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M1050" s="9"/>
    </row>
    <row r="1051" spans="1:39" customFormat="1" x14ac:dyDescent="0.25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M1051" s="9"/>
    </row>
    <row r="1052" spans="1:39" customFormat="1" x14ac:dyDescent="0.25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M1052" s="9"/>
    </row>
    <row r="1053" spans="1:39" customFormat="1" x14ac:dyDescent="0.25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M1053" s="9"/>
    </row>
    <row r="1054" spans="1:39" customFormat="1" x14ac:dyDescent="0.25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M1054" s="9"/>
    </row>
    <row r="1055" spans="1:39" customFormat="1" x14ac:dyDescent="0.25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M1055" s="9"/>
    </row>
    <row r="1056" spans="1:39" customFormat="1" x14ac:dyDescent="0.25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M1056" s="9"/>
    </row>
    <row r="1057" spans="1:39" customFormat="1" x14ac:dyDescent="0.25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M1057" s="9"/>
    </row>
    <row r="1058" spans="1:39" customFormat="1" x14ac:dyDescent="0.25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M1058" s="9"/>
    </row>
    <row r="1059" spans="1:39" customFormat="1" x14ac:dyDescent="0.25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M1059" s="9"/>
    </row>
    <row r="1060" spans="1:39" customFormat="1" x14ac:dyDescent="0.25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M1060" s="9"/>
    </row>
    <row r="1061" spans="1:39" customFormat="1" x14ac:dyDescent="0.25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M1061" s="9"/>
    </row>
    <row r="1062" spans="1:39" customFormat="1" x14ac:dyDescent="0.25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M1062" s="9"/>
    </row>
    <row r="1063" spans="1:39" customFormat="1" x14ac:dyDescent="0.25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M1063" s="9"/>
    </row>
    <row r="1064" spans="1:39" customFormat="1" x14ac:dyDescent="0.25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M1064" s="9"/>
    </row>
    <row r="1065" spans="1:39" customFormat="1" x14ac:dyDescent="0.25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M1065" s="9"/>
    </row>
    <row r="1066" spans="1:39" customFormat="1" x14ac:dyDescent="0.25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M1066" s="9"/>
    </row>
    <row r="1067" spans="1:39" customFormat="1" x14ac:dyDescent="0.25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M1067" s="9"/>
    </row>
    <row r="1068" spans="1:39" customFormat="1" x14ac:dyDescent="0.25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M1068" s="9"/>
    </row>
    <row r="1069" spans="1:39" customFormat="1" x14ac:dyDescent="0.25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M1069" s="9"/>
    </row>
    <row r="1070" spans="1:39" customFormat="1" x14ac:dyDescent="0.25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M1070" s="9"/>
    </row>
    <row r="1071" spans="1:39" customFormat="1" x14ac:dyDescent="0.25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M1071" s="9"/>
    </row>
    <row r="1072" spans="1:39" customFormat="1" x14ac:dyDescent="0.25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M1072" s="9"/>
    </row>
    <row r="1073" spans="1:39" customFormat="1" x14ac:dyDescent="0.25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M1073" s="9"/>
    </row>
    <row r="1074" spans="1:39" customFormat="1" x14ac:dyDescent="0.25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M1074" s="9"/>
    </row>
    <row r="1075" spans="1:39" customFormat="1" x14ac:dyDescent="0.25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M1075" s="9"/>
    </row>
    <row r="1076" spans="1:39" customFormat="1" x14ac:dyDescent="0.25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M1076" s="9"/>
    </row>
    <row r="1077" spans="1:39" customFormat="1" x14ac:dyDescent="0.25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M1077" s="9"/>
    </row>
    <row r="1078" spans="1:39" customFormat="1" x14ac:dyDescent="0.25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M1078" s="9"/>
    </row>
    <row r="1079" spans="1:39" customFormat="1" x14ac:dyDescent="0.25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M1079" s="9"/>
    </row>
    <row r="1080" spans="1:39" customFormat="1" x14ac:dyDescent="0.25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M1080" s="9"/>
    </row>
    <row r="1081" spans="1:39" customFormat="1" x14ac:dyDescent="0.25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M1081" s="9"/>
    </row>
    <row r="1082" spans="1:39" customFormat="1" x14ac:dyDescent="0.25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M1082" s="9"/>
    </row>
    <row r="1083" spans="1:39" customFormat="1" x14ac:dyDescent="0.25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M1083" s="9"/>
    </row>
    <row r="1084" spans="1:39" customFormat="1" x14ac:dyDescent="0.25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M1084" s="9"/>
    </row>
    <row r="1085" spans="1:39" customFormat="1" x14ac:dyDescent="0.25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M1085" s="9"/>
    </row>
    <row r="1086" spans="1:39" customFormat="1" x14ac:dyDescent="0.25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M1086" s="9"/>
    </row>
    <row r="1087" spans="1:39" customFormat="1" x14ac:dyDescent="0.25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M1087" s="9"/>
    </row>
    <row r="1088" spans="1:39" customFormat="1" x14ac:dyDescent="0.25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M1088" s="9"/>
    </row>
    <row r="1089" spans="1:112" customFormat="1" x14ac:dyDescent="0.25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M1089" s="9"/>
    </row>
    <row r="1090" spans="1:112" customFormat="1" x14ac:dyDescent="0.25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M1090" s="9"/>
    </row>
    <row r="1091" spans="1:112" customFormat="1" x14ac:dyDescent="0.25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M1091" s="9"/>
    </row>
    <row r="1092" spans="1:112" customFormat="1" x14ac:dyDescent="0.25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M1092" s="9"/>
    </row>
    <row r="1093" spans="1:112" x14ac:dyDescent="0.25">
      <c r="DH1093"/>
    </row>
    <row r="1094" spans="1:112" x14ac:dyDescent="0.25">
      <c r="DH1094"/>
    </row>
    <row r="1095" spans="1:112" x14ac:dyDescent="0.25">
      <c r="DH1095"/>
    </row>
    <row r="1096" spans="1:112" x14ac:dyDescent="0.25">
      <c r="DH1096"/>
    </row>
    <row r="1097" spans="1:112" x14ac:dyDescent="0.25">
      <c r="DH1097"/>
    </row>
    <row r="1098" spans="1:112" x14ac:dyDescent="0.25">
      <c r="DH1098"/>
    </row>
    <row r="1099" spans="1:112" x14ac:dyDescent="0.25">
      <c r="DH1099"/>
    </row>
    <row r="1100" spans="1:112" x14ac:dyDescent="0.25">
      <c r="DH1100"/>
    </row>
    <row r="1101" spans="1:112" x14ac:dyDescent="0.25">
      <c r="DH1101"/>
    </row>
    <row r="1102" spans="1:112" x14ac:dyDescent="0.25">
      <c r="DH1102"/>
    </row>
    <row r="1103" spans="1:112" x14ac:dyDescent="0.25">
      <c r="DH1103"/>
    </row>
    <row r="1104" spans="1:112" x14ac:dyDescent="0.25">
      <c r="DH1104"/>
    </row>
    <row r="1105" spans="112:112" x14ac:dyDescent="0.25">
      <c r="DH1105"/>
    </row>
    <row r="1106" spans="112:112" x14ac:dyDescent="0.25">
      <c r="DH1106"/>
    </row>
    <row r="1107" spans="112:112" x14ac:dyDescent="0.25">
      <c r="DH1107"/>
    </row>
  </sheetData>
  <autoFilter ref="B7:CY7" xr:uid="{00000000-0001-0000-0100-000000000000}">
    <sortState xmlns:xlrd2="http://schemas.microsoft.com/office/spreadsheetml/2017/richdata2" ref="B8:CY107">
      <sortCondition descending="1" ref="CY7"/>
    </sortState>
  </autoFilter>
  <mergeCells count="15">
    <mergeCell ref="DG10:DH10"/>
    <mergeCell ref="DA55:DF55"/>
    <mergeCell ref="DA73:DH73"/>
    <mergeCell ref="DG74:DH74"/>
    <mergeCell ref="BE4:BG5"/>
    <mergeCell ref="BO4:BQ5"/>
    <mergeCell ref="BY4:CA5"/>
    <mergeCell ref="CI4:CK5"/>
    <mergeCell ref="DA9:DH9"/>
    <mergeCell ref="CS4:CU5"/>
    <mergeCell ref="G4:I5"/>
    <mergeCell ref="Q4:S5"/>
    <mergeCell ref="AA4:AC5"/>
    <mergeCell ref="AK4:AM5"/>
    <mergeCell ref="AU4:AW5"/>
  </mergeCells>
  <pageMargins left="0.7" right="0.7" top="0.75" bottom="0.75" header="0.511811023622047" footer="0.511811023622047"/>
  <pageSetup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97"/>
  <sheetViews>
    <sheetView zoomScale="85" zoomScaleNormal="85" workbookViewId="0">
      <selection activeCell="G23" sqref="G23"/>
    </sheetView>
  </sheetViews>
  <sheetFormatPr defaultColWidth="8.5546875" defaultRowHeight="13.2" x14ac:dyDescent="0.25"/>
  <cols>
    <col min="1" max="1" width="9" style="223" customWidth="1"/>
    <col min="2" max="2" width="19.6640625" style="53" customWidth="1"/>
    <col min="3" max="3" width="10.109375" style="53" customWidth="1"/>
    <col min="4" max="4" width="9" style="223" customWidth="1"/>
    <col min="5" max="6" width="9.109375" style="223" customWidth="1"/>
    <col min="7" max="8" width="9" style="223" customWidth="1"/>
    <col min="9" max="9" width="21.88671875" style="53" customWidth="1"/>
    <col min="10" max="10" width="9" style="53" customWidth="1"/>
    <col min="11" max="11" width="9" style="223" customWidth="1"/>
    <col min="12" max="12" width="9" style="224" customWidth="1"/>
    <col min="13" max="1024" width="8.5546875" style="224"/>
  </cols>
  <sheetData>
    <row r="1" spans="1:13" x14ac:dyDescent="0.2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</row>
    <row r="2" spans="1:13" x14ac:dyDescent="0.25">
      <c r="A2" s="223">
        <v>2025</v>
      </c>
      <c r="B2" s="53" t="s">
        <v>196</v>
      </c>
      <c r="C2" s="224"/>
      <c r="D2" s="224"/>
      <c r="E2" s="224"/>
      <c r="F2" s="224"/>
      <c r="G2" s="224"/>
      <c r="H2" s="223">
        <v>2025</v>
      </c>
      <c r="I2" s="53" t="s">
        <v>197</v>
      </c>
      <c r="J2" s="224"/>
      <c r="K2" s="224"/>
    </row>
    <row r="4" spans="1:13" x14ac:dyDescent="0.25">
      <c r="A4" s="223" t="s">
        <v>198</v>
      </c>
      <c r="B4" s="53" t="s">
        <v>199</v>
      </c>
      <c r="C4" s="53" t="s">
        <v>13</v>
      </c>
      <c r="D4" s="225" t="s">
        <v>29</v>
      </c>
      <c r="E4" s="225" t="s">
        <v>200</v>
      </c>
      <c r="F4" s="225">
        <v>2024</v>
      </c>
      <c r="G4" s="224"/>
      <c r="H4" s="223" t="s">
        <v>198</v>
      </c>
      <c r="I4" s="53" t="s">
        <v>199</v>
      </c>
      <c r="J4" s="53" t="s">
        <v>13</v>
      </c>
      <c r="K4" s="225" t="s">
        <v>29</v>
      </c>
      <c r="L4" s="225" t="s">
        <v>200</v>
      </c>
      <c r="M4" s="225">
        <v>2024</v>
      </c>
    </row>
    <row r="5" spans="1:13" x14ac:dyDescent="0.25">
      <c r="A5" s="223">
        <v>1</v>
      </c>
      <c r="B5" s="113" t="s">
        <v>50</v>
      </c>
      <c r="D5" s="225">
        <v>1004.8235000000001</v>
      </c>
      <c r="E5" s="225"/>
      <c r="F5" s="225"/>
      <c r="G5" s="225"/>
      <c r="H5" s="223">
        <v>1</v>
      </c>
      <c r="I5" s="182" t="s">
        <v>30</v>
      </c>
      <c r="J5" s="280"/>
      <c r="K5" s="225">
        <v>978.05441898238769</v>
      </c>
      <c r="L5" s="225"/>
      <c r="M5" s="225"/>
    </row>
    <row r="6" spans="1:13" x14ac:dyDescent="0.25">
      <c r="A6" s="223">
        <v>2</v>
      </c>
      <c r="B6" s="20" t="s">
        <v>35</v>
      </c>
      <c r="D6" s="225">
        <v>992.88250000000016</v>
      </c>
      <c r="E6" s="225"/>
      <c r="F6" s="225"/>
      <c r="G6" s="225"/>
      <c r="H6" s="223">
        <v>2</v>
      </c>
      <c r="I6" s="182" t="s">
        <v>150</v>
      </c>
      <c r="J6" s="280"/>
      <c r="K6" s="225">
        <v>939.41400088516116</v>
      </c>
      <c r="L6" s="225"/>
      <c r="M6" s="225"/>
    </row>
    <row r="7" spans="1:13" x14ac:dyDescent="0.25">
      <c r="A7" s="223">
        <v>3</v>
      </c>
      <c r="B7" s="113" t="s">
        <v>72</v>
      </c>
      <c r="D7" s="225">
        <v>986.40232829724926</v>
      </c>
      <c r="E7" s="225"/>
      <c r="F7" s="225"/>
      <c r="G7" s="225"/>
      <c r="H7" s="223">
        <v>3</v>
      </c>
      <c r="I7" t="s">
        <v>72</v>
      </c>
      <c r="J7" s="280"/>
      <c r="K7" s="225">
        <v>897.6060461917034</v>
      </c>
      <c r="L7" s="225"/>
      <c r="M7" s="225"/>
    </row>
    <row r="8" spans="1:13" x14ac:dyDescent="0.25">
      <c r="A8" s="223">
        <v>4</v>
      </c>
      <c r="B8" s="113" t="s">
        <v>30</v>
      </c>
      <c r="D8" s="225">
        <v>985.67507168929956</v>
      </c>
      <c r="E8" s="225"/>
      <c r="F8" s="225"/>
      <c r="G8" s="225"/>
      <c r="H8" s="223">
        <v>4</v>
      </c>
      <c r="I8" s="182" t="s">
        <v>115</v>
      </c>
      <c r="J8" s="280"/>
      <c r="K8" s="225">
        <v>864.96365673015441</v>
      </c>
      <c r="L8" s="225"/>
      <c r="M8" s="225"/>
    </row>
    <row r="9" spans="1:13" x14ac:dyDescent="0.25">
      <c r="A9" s="223">
        <v>5</v>
      </c>
      <c r="B9" s="113" t="s">
        <v>42</v>
      </c>
      <c r="D9" s="225">
        <v>935.14308053047034</v>
      </c>
      <c r="E9" s="225"/>
      <c r="F9" s="225"/>
      <c r="G9" s="225"/>
      <c r="H9" s="223">
        <v>5</v>
      </c>
      <c r="I9" s="182" t="s">
        <v>51</v>
      </c>
      <c r="J9" s="280"/>
      <c r="K9" s="225">
        <v>831.10958904109589</v>
      </c>
      <c r="L9" s="225"/>
      <c r="M9" s="225"/>
    </row>
    <row r="10" spans="1:13" x14ac:dyDescent="0.25">
      <c r="A10" s="223">
        <v>6</v>
      </c>
      <c r="B10" s="9" t="s">
        <v>52</v>
      </c>
      <c r="D10" s="225">
        <v>933.56619872457236</v>
      </c>
      <c r="E10" s="225"/>
      <c r="F10" s="225"/>
      <c r="G10" s="225"/>
      <c r="H10" s="223">
        <v>6</v>
      </c>
      <c r="I10" s="182" t="s">
        <v>70</v>
      </c>
      <c r="J10" s="280"/>
      <c r="K10" s="225">
        <v>814.77923698436371</v>
      </c>
      <c r="L10" s="225"/>
      <c r="M10" s="225"/>
    </row>
    <row r="11" spans="1:13" x14ac:dyDescent="0.25">
      <c r="A11" s="223">
        <v>7</v>
      </c>
      <c r="B11" s="113" t="s">
        <v>51</v>
      </c>
      <c r="D11" s="225">
        <v>911.33006015175511</v>
      </c>
      <c r="E11" s="225"/>
      <c r="F11" s="225"/>
      <c r="G11" s="225"/>
      <c r="H11" s="223">
        <v>7</v>
      </c>
      <c r="I11" s="182" t="s">
        <v>68</v>
      </c>
      <c r="J11" s="280"/>
      <c r="K11" s="225">
        <v>807.77708632330746</v>
      </c>
      <c r="L11" s="225"/>
      <c r="M11" s="225"/>
    </row>
    <row r="12" spans="1:13" x14ac:dyDescent="0.25">
      <c r="A12" s="223">
        <v>8</v>
      </c>
      <c r="B12" s="113" t="s">
        <v>32</v>
      </c>
      <c r="D12" s="225">
        <v>866.12954974839954</v>
      </c>
      <c r="E12" s="225"/>
      <c r="F12" s="225"/>
      <c r="G12" s="225"/>
      <c r="H12" s="223">
        <v>8</v>
      </c>
      <c r="I12" s="182" t="s">
        <v>155</v>
      </c>
      <c r="J12" s="280"/>
      <c r="K12" s="225">
        <v>805.36408137007925</v>
      </c>
      <c r="L12" s="225"/>
      <c r="M12" s="225"/>
    </row>
    <row r="13" spans="1:13" x14ac:dyDescent="0.25">
      <c r="A13" s="223">
        <v>9</v>
      </c>
      <c r="B13" s="113" t="s">
        <v>47</v>
      </c>
      <c r="D13" s="225">
        <v>823.86185976411321</v>
      </c>
      <c r="E13" s="225"/>
      <c r="F13" s="225"/>
      <c r="G13" s="225"/>
      <c r="H13" s="223">
        <v>9</v>
      </c>
      <c r="I13" t="s">
        <v>90</v>
      </c>
      <c r="J13" s="280"/>
      <c r="K13" s="225">
        <v>782.96034015177781</v>
      </c>
      <c r="L13" s="225"/>
      <c r="M13" s="225"/>
    </row>
    <row r="14" spans="1:13" x14ac:dyDescent="0.25">
      <c r="A14" s="223">
        <v>10</v>
      </c>
      <c r="B14" s="113" t="s">
        <v>45</v>
      </c>
      <c r="D14" s="225">
        <v>771.57027844185063</v>
      </c>
      <c r="E14" s="225"/>
      <c r="F14" s="225"/>
      <c r="G14" s="225"/>
      <c r="H14" s="223">
        <v>10</v>
      </c>
      <c r="I14" s="182" t="s">
        <v>95</v>
      </c>
      <c r="J14" s="280"/>
      <c r="K14" s="225">
        <v>758.15229142608814</v>
      </c>
      <c r="L14" s="225"/>
      <c r="M14" s="225"/>
    </row>
    <row r="15" spans="1:13" x14ac:dyDescent="0.25">
      <c r="A15" s="223">
        <v>11</v>
      </c>
      <c r="B15" s="113" t="s">
        <v>53</v>
      </c>
      <c r="D15" s="225">
        <v>753.73024340733605</v>
      </c>
      <c r="E15" s="225"/>
      <c r="F15" s="225"/>
      <c r="G15" s="225"/>
      <c r="H15" s="223">
        <v>11</v>
      </c>
      <c r="I15" s="182" t="s">
        <v>158</v>
      </c>
      <c r="J15" s="280"/>
      <c r="K15" s="225">
        <v>754.90740249171688</v>
      </c>
      <c r="L15" s="225"/>
      <c r="M15" s="225"/>
    </row>
    <row r="16" spans="1:13" x14ac:dyDescent="0.25">
      <c r="A16" s="223">
        <v>12</v>
      </c>
      <c r="B16" s="113" t="s">
        <v>55</v>
      </c>
      <c r="D16" s="225">
        <v>737.11847994228174</v>
      </c>
      <c r="E16" s="225"/>
      <c r="F16" s="225"/>
      <c r="G16" s="225"/>
      <c r="H16" s="223">
        <v>12</v>
      </c>
      <c r="I16" s="182" t="s">
        <v>84</v>
      </c>
      <c r="J16" s="280"/>
      <c r="K16" s="225">
        <v>739.75760732256083</v>
      </c>
      <c r="L16" s="225"/>
      <c r="M16" s="225"/>
    </row>
    <row r="17" spans="1:13" x14ac:dyDescent="0.25">
      <c r="A17" s="223">
        <v>13</v>
      </c>
      <c r="B17" s="113" t="s">
        <v>59</v>
      </c>
      <c r="D17" s="225">
        <v>716.32566354637333</v>
      </c>
      <c r="E17" s="225"/>
      <c r="F17" s="225"/>
      <c r="G17" s="225"/>
      <c r="H17" s="223">
        <v>13</v>
      </c>
      <c r="I17" s="182" t="s">
        <v>138</v>
      </c>
      <c r="J17" s="280"/>
      <c r="K17" s="225">
        <v>733.4306818780276</v>
      </c>
      <c r="L17" s="225"/>
      <c r="M17" s="225"/>
    </row>
    <row r="18" spans="1:13" x14ac:dyDescent="0.25">
      <c r="A18" s="223">
        <v>14</v>
      </c>
      <c r="B18" s="113" t="s">
        <v>70</v>
      </c>
      <c r="D18" s="225">
        <v>687.26049048320726</v>
      </c>
      <c r="E18" s="225"/>
      <c r="F18" s="225"/>
      <c r="G18" s="225"/>
      <c r="H18" s="223">
        <v>14</v>
      </c>
      <c r="I18" s="182" t="s">
        <v>140</v>
      </c>
      <c r="J18" s="280"/>
      <c r="K18" s="225">
        <v>719.54457894944267</v>
      </c>
      <c r="L18" s="225"/>
      <c r="M18" s="225"/>
    </row>
    <row r="19" spans="1:13" x14ac:dyDescent="0.25">
      <c r="A19" s="223">
        <v>15</v>
      </c>
      <c r="B19" s="113" t="s">
        <v>58</v>
      </c>
      <c r="D19" s="225">
        <v>636.73140439908889</v>
      </c>
      <c r="E19" s="225"/>
      <c r="F19" s="225"/>
      <c r="G19" s="225"/>
      <c r="H19" s="223">
        <v>15</v>
      </c>
      <c r="I19" s="20" t="s">
        <v>97</v>
      </c>
      <c r="J19" s="280"/>
      <c r="K19" s="225">
        <v>711.92825746463882</v>
      </c>
      <c r="L19" s="225"/>
      <c r="M19" s="225"/>
    </row>
    <row r="20" spans="1:13" x14ac:dyDescent="0.25">
      <c r="A20" s="223">
        <v>16</v>
      </c>
      <c r="B20" s="113" t="s">
        <v>56</v>
      </c>
      <c r="D20" s="225">
        <v>634.36686844050723</v>
      </c>
      <c r="E20" s="225"/>
      <c r="F20" s="225"/>
      <c r="G20" s="225"/>
      <c r="H20" s="223">
        <v>16</v>
      </c>
      <c r="I20" s="182" t="s">
        <v>136</v>
      </c>
      <c r="J20" s="280"/>
      <c r="K20" s="225">
        <v>660.3617539073548</v>
      </c>
      <c r="L20" s="225"/>
      <c r="M20" s="225"/>
    </row>
    <row r="21" spans="1:13" x14ac:dyDescent="0.25">
      <c r="A21" s="223">
        <v>17</v>
      </c>
      <c r="B21" s="113" t="s">
        <v>65</v>
      </c>
      <c r="D21" s="225">
        <v>481.86235714285715</v>
      </c>
      <c r="E21" s="225"/>
      <c r="F21" s="225"/>
      <c r="G21" s="225"/>
      <c r="H21" s="223">
        <v>17</v>
      </c>
      <c r="I21" s="262" t="s">
        <v>173</v>
      </c>
      <c r="J21" s="280"/>
      <c r="K21" s="225">
        <v>631.20653542849402</v>
      </c>
      <c r="L21" s="225"/>
      <c r="M21" s="225"/>
    </row>
    <row r="22" spans="1:13" x14ac:dyDescent="0.25">
      <c r="A22" s="223">
        <v>18</v>
      </c>
      <c r="B22" s="113" t="s">
        <v>48</v>
      </c>
      <c r="D22" s="225">
        <v>450.37969343270987</v>
      </c>
      <c r="E22" s="225"/>
      <c r="F22" s="225"/>
      <c r="G22" s="225"/>
      <c r="H22" s="223">
        <v>18</v>
      </c>
      <c r="I22" s="182" t="s">
        <v>126</v>
      </c>
      <c r="J22" s="280"/>
      <c r="K22" s="225">
        <v>603.611445234543</v>
      </c>
      <c r="L22" s="225"/>
      <c r="M22" s="225"/>
    </row>
    <row r="23" spans="1:13" x14ac:dyDescent="0.25">
      <c r="A23" s="223">
        <v>19</v>
      </c>
      <c r="B23" s="113" t="s">
        <v>125</v>
      </c>
      <c r="D23" s="225">
        <v>402.11643931936436</v>
      </c>
      <c r="E23" s="225"/>
      <c r="F23" s="225"/>
      <c r="G23" s="225"/>
      <c r="H23" s="223">
        <v>19</v>
      </c>
      <c r="I23" s="182" t="s">
        <v>32</v>
      </c>
      <c r="J23" s="280"/>
      <c r="K23" s="225">
        <v>531.13909001956949</v>
      </c>
      <c r="L23" s="225"/>
      <c r="M23" s="225"/>
    </row>
    <row r="24" spans="1:13" x14ac:dyDescent="0.25">
      <c r="A24" s="223">
        <v>20</v>
      </c>
      <c r="B24" s="113" t="s">
        <v>78</v>
      </c>
      <c r="D24" s="225">
        <v>355.44572431122037</v>
      </c>
      <c r="E24" s="225"/>
      <c r="F24" s="225"/>
      <c r="G24" s="225"/>
      <c r="H24" s="223">
        <v>20</v>
      </c>
      <c r="I24" s="182" t="s">
        <v>128</v>
      </c>
      <c r="J24" s="280"/>
      <c r="K24" s="225">
        <v>521.59744818240381</v>
      </c>
      <c r="L24" s="225"/>
      <c r="M24" s="225"/>
    </row>
    <row r="25" spans="1:13" x14ac:dyDescent="0.25">
      <c r="A25" s="223">
        <v>21</v>
      </c>
      <c r="B25" s="113" t="s">
        <v>63</v>
      </c>
      <c r="D25" s="225">
        <v>330.32624134089036</v>
      </c>
      <c r="E25" s="225"/>
      <c r="F25" s="225"/>
      <c r="G25" s="225"/>
      <c r="H25" s="223">
        <v>21</v>
      </c>
      <c r="I25" s="20" t="s">
        <v>82</v>
      </c>
      <c r="J25" s="280"/>
      <c r="K25" s="225">
        <v>519.19677502856712</v>
      </c>
      <c r="L25" s="225"/>
      <c r="M25" s="225"/>
    </row>
    <row r="26" spans="1:13" x14ac:dyDescent="0.25">
      <c r="A26" s="223">
        <v>22</v>
      </c>
      <c r="B26" s="113" t="s">
        <v>61</v>
      </c>
      <c r="D26" s="225">
        <v>304.58821392239497</v>
      </c>
      <c r="E26" s="225"/>
      <c r="F26" s="225"/>
      <c r="G26" s="225"/>
      <c r="H26" s="223">
        <v>22</v>
      </c>
      <c r="I26" s="182" t="s">
        <v>190</v>
      </c>
      <c r="J26" s="280"/>
      <c r="K26" s="225">
        <v>502.84031311154604</v>
      </c>
      <c r="L26" s="225"/>
      <c r="M26" s="225"/>
    </row>
    <row r="27" spans="1:13" x14ac:dyDescent="0.25">
      <c r="A27" s="223">
        <v>23</v>
      </c>
      <c r="B27" s="20" t="s">
        <v>93</v>
      </c>
      <c r="D27" s="225">
        <v>281.21292486227708</v>
      </c>
      <c r="E27" s="225"/>
      <c r="F27" s="225"/>
      <c r="G27" s="225"/>
      <c r="H27" s="223">
        <v>23</v>
      </c>
      <c r="I27" s="182" t="s">
        <v>79</v>
      </c>
      <c r="J27" s="280"/>
      <c r="K27" s="225">
        <v>498.82431506849321</v>
      </c>
      <c r="L27" s="225"/>
      <c r="M27" s="225"/>
    </row>
    <row r="28" spans="1:13" x14ac:dyDescent="0.25">
      <c r="A28" s="223">
        <v>24</v>
      </c>
      <c r="B28" s="20" t="s">
        <v>82</v>
      </c>
      <c r="D28" s="225">
        <v>263.80434782608694</v>
      </c>
      <c r="E28" s="225"/>
      <c r="F28" s="225"/>
      <c r="G28" s="225"/>
      <c r="H28" s="223">
        <v>24</v>
      </c>
      <c r="I28" s="101" t="s">
        <v>164</v>
      </c>
      <c r="J28" s="280"/>
      <c r="K28" s="225">
        <v>461.42965155110124</v>
      </c>
      <c r="L28" s="225"/>
      <c r="M28" s="225"/>
    </row>
    <row r="29" spans="1:13" x14ac:dyDescent="0.25">
      <c r="A29" s="223">
        <v>25</v>
      </c>
      <c r="B29" s="113" t="s">
        <v>84</v>
      </c>
      <c r="D29" s="225">
        <v>256.73913043478262</v>
      </c>
      <c r="E29" s="225"/>
      <c r="F29" s="225"/>
      <c r="G29" s="225"/>
      <c r="H29" s="223">
        <v>25</v>
      </c>
      <c r="I29" s="182" t="s">
        <v>53</v>
      </c>
      <c r="J29" s="280"/>
      <c r="K29" s="225">
        <v>453.24740704500982</v>
      </c>
      <c r="L29" s="225"/>
      <c r="M29" s="225"/>
    </row>
    <row r="30" spans="1:13" x14ac:dyDescent="0.25">
      <c r="A30" s="223">
        <v>26</v>
      </c>
      <c r="B30" s="113" t="s">
        <v>68</v>
      </c>
      <c r="D30" s="225">
        <v>240.37118882914305</v>
      </c>
      <c r="E30" s="225"/>
      <c r="F30" s="225"/>
      <c r="G30" s="225"/>
      <c r="H30" s="223">
        <v>26</v>
      </c>
      <c r="I30" s="182" t="s">
        <v>122</v>
      </c>
      <c r="J30" s="280"/>
      <c r="K30" s="225">
        <v>426.00284177977335</v>
      </c>
      <c r="L30" s="225"/>
      <c r="M30" s="225"/>
    </row>
    <row r="31" spans="1:13" x14ac:dyDescent="0.25">
      <c r="A31" s="223">
        <v>27</v>
      </c>
      <c r="B31" s="279" t="s">
        <v>113</v>
      </c>
      <c r="D31" s="225">
        <v>210.22359724370693</v>
      </c>
      <c r="E31" s="225"/>
      <c r="F31" s="225"/>
      <c r="G31" s="225"/>
      <c r="H31" s="223">
        <v>27</v>
      </c>
      <c r="I31" s="182" t="s">
        <v>47</v>
      </c>
      <c r="J31" s="280"/>
      <c r="K31" s="225">
        <v>422.14677103718202</v>
      </c>
      <c r="L31" s="225"/>
      <c r="M31" s="225"/>
    </row>
    <row r="32" spans="1:13" x14ac:dyDescent="0.25">
      <c r="A32" s="223">
        <v>28</v>
      </c>
      <c r="B32" s="20" t="s">
        <v>76</v>
      </c>
      <c r="D32" s="225">
        <v>203.05880928159669</v>
      </c>
      <c r="E32" s="225"/>
      <c r="F32" s="225"/>
      <c r="G32" s="225"/>
      <c r="H32" s="223">
        <v>28</v>
      </c>
      <c r="I32" s="96" t="s">
        <v>162</v>
      </c>
      <c r="J32" s="280"/>
      <c r="K32" s="225">
        <v>410.84813499359836</v>
      </c>
      <c r="L32" s="225"/>
      <c r="M32" s="225"/>
    </row>
    <row r="33" spans="1:13" x14ac:dyDescent="0.25">
      <c r="A33" s="223">
        <v>29</v>
      </c>
      <c r="B33" s="113" t="s">
        <v>86</v>
      </c>
      <c r="D33" s="225">
        <v>202.44565217391303</v>
      </c>
      <c r="E33" s="225"/>
      <c r="F33" s="225"/>
      <c r="G33" s="225"/>
      <c r="H33" s="223">
        <v>29</v>
      </c>
      <c r="I33" s="182" t="s">
        <v>104</v>
      </c>
      <c r="J33" s="280"/>
      <c r="K33" s="225">
        <v>395.52910958904113</v>
      </c>
      <c r="L33" s="225"/>
      <c r="M33" s="225"/>
    </row>
    <row r="34" spans="1:13" x14ac:dyDescent="0.25">
      <c r="A34" s="223">
        <v>30</v>
      </c>
      <c r="B34" s="113" t="s">
        <v>88</v>
      </c>
      <c r="D34" s="225">
        <v>201.19565217391306</v>
      </c>
      <c r="E34" s="225"/>
      <c r="F34" s="225"/>
      <c r="G34" s="225"/>
      <c r="H34" s="223">
        <v>30</v>
      </c>
      <c r="I34" t="s">
        <v>163</v>
      </c>
      <c r="J34" s="280"/>
      <c r="K34" s="225">
        <v>359.15888814707017</v>
      </c>
      <c r="L34" s="225"/>
      <c r="M34" s="225"/>
    </row>
    <row r="35" spans="1:13" x14ac:dyDescent="0.25">
      <c r="A35" s="223">
        <v>31</v>
      </c>
      <c r="B35" s="113" t="s">
        <v>74</v>
      </c>
      <c r="D35" s="225">
        <v>177.58346494695539</v>
      </c>
      <c r="E35" s="225"/>
      <c r="F35" s="225"/>
      <c r="G35" s="225"/>
      <c r="H35" s="223">
        <v>31</v>
      </c>
      <c r="I35" s="20" t="s">
        <v>106</v>
      </c>
      <c r="J35" s="280"/>
      <c r="K35" s="225">
        <v>343.50792563600783</v>
      </c>
      <c r="L35" s="225"/>
      <c r="M35" s="225"/>
    </row>
    <row r="36" spans="1:13" x14ac:dyDescent="0.25">
      <c r="A36" s="223">
        <v>32</v>
      </c>
      <c r="B36" s="113" t="s">
        <v>95</v>
      </c>
      <c r="D36" s="225">
        <v>108.04347826086956</v>
      </c>
      <c r="E36" s="225"/>
      <c r="F36" s="225"/>
      <c r="G36" s="225"/>
      <c r="H36" s="223">
        <v>32</v>
      </c>
      <c r="I36" s="263" t="s">
        <v>113</v>
      </c>
      <c r="J36" s="280"/>
      <c r="K36" s="225">
        <v>329.59202544031308</v>
      </c>
      <c r="L36" s="225"/>
      <c r="M36" s="225"/>
    </row>
    <row r="37" spans="1:13" x14ac:dyDescent="0.25">
      <c r="A37" s="223">
        <v>33</v>
      </c>
      <c r="B37" t="s">
        <v>97</v>
      </c>
      <c r="D37" s="225">
        <v>92.087816693310074</v>
      </c>
      <c r="E37" s="225"/>
      <c r="F37" s="225"/>
      <c r="G37" s="225"/>
      <c r="H37" s="223">
        <v>33</v>
      </c>
      <c r="I37" s="20" t="s">
        <v>160</v>
      </c>
      <c r="J37" s="280"/>
      <c r="K37" s="225">
        <v>279.71893346379647</v>
      </c>
      <c r="L37" s="225"/>
      <c r="M37" s="225"/>
    </row>
    <row r="38" spans="1:13" x14ac:dyDescent="0.25">
      <c r="A38" s="223">
        <v>34</v>
      </c>
      <c r="B38" s="262" t="s">
        <v>98</v>
      </c>
      <c r="D38" s="225">
        <v>59.130434782608695</v>
      </c>
      <c r="E38" s="225"/>
      <c r="G38" s="225"/>
      <c r="H38" s="223">
        <v>34</v>
      </c>
      <c r="I38" t="s">
        <v>171</v>
      </c>
      <c r="J38" s="280"/>
      <c r="K38" s="225">
        <v>272.70139776459501</v>
      </c>
      <c r="L38" s="225"/>
      <c r="M38" s="225"/>
    </row>
    <row r="39" spans="1:13" x14ac:dyDescent="0.25">
      <c r="A39" s="223">
        <v>35</v>
      </c>
      <c r="B39" s="113"/>
      <c r="D39" s="225"/>
      <c r="E39" s="225"/>
      <c r="F39" s="225"/>
      <c r="G39" s="225"/>
      <c r="H39" s="223">
        <v>35</v>
      </c>
      <c r="I39" s="262" t="s">
        <v>168</v>
      </c>
      <c r="J39" s="280"/>
      <c r="K39" s="225">
        <v>269.99748939179631</v>
      </c>
      <c r="L39" s="225"/>
      <c r="M39" s="225"/>
    </row>
    <row r="40" spans="1:13" x14ac:dyDescent="0.25">
      <c r="A40" s="223">
        <v>36</v>
      </c>
      <c r="B40"/>
      <c r="D40" s="225"/>
      <c r="E40" s="225"/>
      <c r="F40" s="225"/>
      <c r="G40" s="225"/>
      <c r="H40" s="223">
        <v>36</v>
      </c>
      <c r="I40" s="20" t="s">
        <v>238</v>
      </c>
      <c r="J40" s="280"/>
      <c r="K40" s="225">
        <v>222.74779843444227</v>
      </c>
      <c r="L40" s="225"/>
      <c r="M40" s="225"/>
    </row>
    <row r="41" spans="1:13" x14ac:dyDescent="0.25">
      <c r="A41" s="223">
        <v>37</v>
      </c>
      <c r="B41" s="113"/>
      <c r="D41" s="225"/>
      <c r="E41" s="225"/>
      <c r="F41" s="225"/>
      <c r="G41" s="225"/>
      <c r="H41" s="223">
        <v>37</v>
      </c>
      <c r="I41" t="s">
        <v>166</v>
      </c>
      <c r="J41" s="280"/>
      <c r="K41" s="225">
        <v>211.4033862056674</v>
      </c>
      <c r="L41" s="225"/>
      <c r="M41" s="225"/>
    </row>
    <row r="42" spans="1:13" x14ac:dyDescent="0.25">
      <c r="A42" s="223">
        <v>38</v>
      </c>
      <c r="B42" s="113"/>
      <c r="D42" s="225"/>
      <c r="E42" s="225"/>
      <c r="F42" s="225"/>
      <c r="G42" s="225"/>
      <c r="H42" s="223">
        <v>38</v>
      </c>
      <c r="I42" s="20" t="s">
        <v>236</v>
      </c>
      <c r="J42" s="280"/>
      <c r="K42" s="225">
        <v>186.23023483365949</v>
      </c>
      <c r="L42" s="225"/>
      <c r="M42" s="225"/>
    </row>
    <row r="43" spans="1:13" x14ac:dyDescent="0.25">
      <c r="A43" s="223">
        <v>39</v>
      </c>
      <c r="B43" s="113"/>
      <c r="D43" s="225"/>
      <c r="E43" s="225"/>
      <c r="F43" s="225"/>
      <c r="G43" s="225"/>
      <c r="H43" s="223">
        <v>39</v>
      </c>
      <c r="I43" s="20" t="s">
        <v>237</v>
      </c>
      <c r="J43" s="280"/>
      <c r="K43" s="225">
        <v>172.22093933463796</v>
      </c>
      <c r="L43" s="225"/>
      <c r="M43" s="225"/>
    </row>
    <row r="44" spans="1:13" x14ac:dyDescent="0.25">
      <c r="A44" s="223">
        <v>40</v>
      </c>
      <c r="B44" s="113"/>
      <c r="D44" s="225"/>
      <c r="E44" s="225"/>
      <c r="F44" s="225"/>
      <c r="G44" s="225"/>
      <c r="H44" s="223">
        <v>40</v>
      </c>
      <c r="I44" s="262" t="s">
        <v>171</v>
      </c>
      <c r="J44" s="280"/>
      <c r="K44" s="225">
        <v>145.53956859971711</v>
      </c>
      <c r="L44" s="225"/>
      <c r="M44" s="225"/>
    </row>
    <row r="45" spans="1:13" x14ac:dyDescent="0.25">
      <c r="A45" s="223">
        <v>41</v>
      </c>
      <c r="B45" s="113"/>
      <c r="D45" s="225"/>
      <c r="E45" s="225"/>
      <c r="F45" s="225"/>
      <c r="G45" s="225"/>
      <c r="H45" s="223">
        <v>41</v>
      </c>
      <c r="I45" s="20" t="s">
        <v>167</v>
      </c>
      <c r="J45" s="280"/>
      <c r="K45" s="225">
        <v>132.16449321485857</v>
      </c>
      <c r="L45" s="225"/>
      <c r="M45" s="225"/>
    </row>
    <row r="46" spans="1:13" x14ac:dyDescent="0.25">
      <c r="A46" s="223">
        <v>42</v>
      </c>
      <c r="B46" s="20"/>
      <c r="D46" s="225"/>
      <c r="E46" s="225"/>
      <c r="F46" s="225"/>
      <c r="G46" s="225"/>
      <c r="H46" s="223">
        <v>42</v>
      </c>
      <c r="I46" s="262" t="s">
        <v>176</v>
      </c>
      <c r="J46" s="280"/>
      <c r="K46" s="225">
        <v>107.64575526535042</v>
      </c>
      <c r="L46" s="225"/>
      <c r="M46" s="225"/>
    </row>
    <row r="47" spans="1:13" x14ac:dyDescent="0.25">
      <c r="A47" s="223">
        <v>43</v>
      </c>
      <c r="B47" s="113"/>
      <c r="H47" s="223">
        <v>43</v>
      </c>
      <c r="I47" s="20" t="s">
        <v>98</v>
      </c>
      <c r="J47" s="280"/>
      <c r="K47" s="225">
        <v>91.434001956947171</v>
      </c>
      <c r="L47" s="225"/>
      <c r="M47" s="225"/>
    </row>
    <row r="48" spans="1:13" x14ac:dyDescent="0.25">
      <c r="A48" s="223">
        <v>44</v>
      </c>
      <c r="B48" s="20"/>
      <c r="H48" s="223">
        <v>44</v>
      </c>
      <c r="I48" s="182"/>
      <c r="J48" s="280"/>
      <c r="K48" s="225"/>
      <c r="L48" s="225"/>
      <c r="M48" s="225"/>
    </row>
    <row r="49" spans="1:13" x14ac:dyDescent="0.25">
      <c r="A49" s="223">
        <v>45</v>
      </c>
      <c r="B49" s="113"/>
      <c r="H49" s="223">
        <v>45</v>
      </c>
      <c r="I49" s="182"/>
      <c r="J49" s="280"/>
      <c r="K49" s="225"/>
      <c r="L49" s="225"/>
      <c r="M49" s="225"/>
    </row>
    <row r="50" spans="1:13" x14ac:dyDescent="0.25">
      <c r="A50" s="223">
        <v>46</v>
      </c>
      <c r="B50"/>
      <c r="H50" s="223">
        <v>46</v>
      </c>
      <c r="I50" s="20"/>
      <c r="J50" s="280"/>
      <c r="K50" s="225"/>
      <c r="L50" s="225"/>
      <c r="M50" s="225"/>
    </row>
    <row r="51" spans="1:13" x14ac:dyDescent="0.25">
      <c r="A51" s="223">
        <v>47</v>
      </c>
      <c r="B51" s="113"/>
      <c r="H51" s="223">
        <v>47</v>
      </c>
      <c r="I51"/>
      <c r="J51" s="280"/>
      <c r="K51" s="225"/>
      <c r="L51" s="225"/>
      <c r="M51" s="225"/>
    </row>
    <row r="52" spans="1:13" x14ac:dyDescent="0.25">
      <c r="A52" s="223">
        <v>48</v>
      </c>
      <c r="B52" s="113"/>
      <c r="H52" s="223">
        <v>48</v>
      </c>
      <c r="I52" s="182"/>
      <c r="K52" s="225"/>
      <c r="L52" s="225"/>
      <c r="M52" s="225"/>
    </row>
    <row r="53" spans="1:13" x14ac:dyDescent="0.25">
      <c r="A53" s="223">
        <v>49</v>
      </c>
      <c r="B53" s="113"/>
      <c r="I53"/>
    </row>
    <row r="54" spans="1:13" x14ac:dyDescent="0.25">
      <c r="A54" s="223">
        <v>50</v>
      </c>
      <c r="B54" s="113"/>
      <c r="I54"/>
    </row>
    <row r="55" spans="1:13" x14ac:dyDescent="0.25">
      <c r="A55" s="223">
        <v>51</v>
      </c>
      <c r="B55" s="113"/>
      <c r="I55"/>
    </row>
    <row r="56" spans="1:13" x14ac:dyDescent="0.25">
      <c r="A56" s="223">
        <v>52</v>
      </c>
      <c r="B56" s="113"/>
      <c r="I56"/>
    </row>
    <row r="57" spans="1:13" x14ac:dyDescent="0.25">
      <c r="A57" s="223">
        <v>53</v>
      </c>
      <c r="B57" s="113"/>
      <c r="I57" s="182"/>
    </row>
    <row r="58" spans="1:13" x14ac:dyDescent="0.25">
      <c r="A58" s="223">
        <v>54</v>
      </c>
      <c r="B58" s="113"/>
      <c r="I58" s="182"/>
    </row>
    <row r="59" spans="1:13" x14ac:dyDescent="0.25">
      <c r="A59" s="223">
        <v>55</v>
      </c>
      <c r="B59" s="113"/>
      <c r="I59" s="182"/>
    </row>
    <row r="60" spans="1:13" x14ac:dyDescent="0.25">
      <c r="A60" s="223">
        <v>56</v>
      </c>
      <c r="B60" s="113"/>
      <c r="I60" s="20"/>
    </row>
    <row r="61" spans="1:13" x14ac:dyDescent="0.25">
      <c r="A61" s="223">
        <v>57</v>
      </c>
      <c r="B61" s="113"/>
      <c r="I61" s="20"/>
    </row>
    <row r="62" spans="1:13" x14ac:dyDescent="0.25">
      <c r="A62" s="223">
        <v>58</v>
      </c>
      <c r="B62" s="113"/>
      <c r="I62" s="182"/>
    </row>
    <row r="63" spans="1:13" x14ac:dyDescent="0.25">
      <c r="A63" s="223">
        <v>59</v>
      </c>
      <c r="B63" s="113"/>
      <c r="I63" s="182"/>
    </row>
    <row r="64" spans="1:13" x14ac:dyDescent="0.25">
      <c r="A64" s="223">
        <v>60</v>
      </c>
      <c r="B64" s="113"/>
      <c r="I64" s="182"/>
    </row>
    <row r="65" spans="1:9" x14ac:dyDescent="0.25">
      <c r="A65" s="223">
        <v>61</v>
      </c>
      <c r="B65" s="113"/>
      <c r="I65"/>
    </row>
    <row r="66" spans="1:9" x14ac:dyDescent="0.25">
      <c r="A66" s="223">
        <v>62</v>
      </c>
      <c r="B66" s="113"/>
      <c r="I66"/>
    </row>
    <row r="67" spans="1:9" x14ac:dyDescent="0.25">
      <c r="A67" s="223">
        <v>63</v>
      </c>
      <c r="B67" s="113"/>
      <c r="I67" s="182"/>
    </row>
    <row r="68" spans="1:9" x14ac:dyDescent="0.25">
      <c r="A68" s="223">
        <v>64</v>
      </c>
      <c r="B68" s="113"/>
      <c r="I68" s="182"/>
    </row>
    <row r="69" spans="1:9" x14ac:dyDescent="0.25">
      <c r="A69" s="223">
        <v>65</v>
      </c>
      <c r="B69" s="113"/>
      <c r="I69" s="182"/>
    </row>
    <row r="70" spans="1:9" x14ac:dyDescent="0.25">
      <c r="A70" s="223">
        <v>66</v>
      </c>
      <c r="B70" s="113"/>
      <c r="I70" s="182"/>
    </row>
    <row r="71" spans="1:9" x14ac:dyDescent="0.25">
      <c r="A71" s="223">
        <v>67</v>
      </c>
      <c r="B71" s="113"/>
      <c r="I71" s="182"/>
    </row>
    <row r="72" spans="1:9" x14ac:dyDescent="0.25">
      <c r="A72" s="223">
        <v>68</v>
      </c>
      <c r="B72" s="113"/>
      <c r="I72" s="182"/>
    </row>
    <row r="73" spans="1:9" x14ac:dyDescent="0.25">
      <c r="A73" s="223">
        <v>69</v>
      </c>
      <c r="B73" s="113"/>
      <c r="I73" s="182"/>
    </row>
    <row r="74" spans="1:9" x14ac:dyDescent="0.25">
      <c r="I74" s="182"/>
    </row>
    <row r="75" spans="1:9" x14ac:dyDescent="0.25">
      <c r="I75" s="182"/>
    </row>
    <row r="76" spans="1:9" x14ac:dyDescent="0.25">
      <c r="I76" s="182"/>
    </row>
    <row r="77" spans="1:9" x14ac:dyDescent="0.25">
      <c r="I77" s="182"/>
    </row>
    <row r="78" spans="1:9" x14ac:dyDescent="0.25">
      <c r="I78" s="182"/>
    </row>
    <row r="79" spans="1:9" x14ac:dyDescent="0.25">
      <c r="I79" s="182"/>
    </row>
    <row r="80" spans="1:9" x14ac:dyDescent="0.25">
      <c r="I80" s="182"/>
    </row>
    <row r="81" spans="9:9" x14ac:dyDescent="0.25">
      <c r="I81" s="182"/>
    </row>
    <row r="82" spans="9:9" x14ac:dyDescent="0.25">
      <c r="I82" s="182"/>
    </row>
    <row r="83" spans="9:9" x14ac:dyDescent="0.25">
      <c r="I83" s="20"/>
    </row>
    <row r="84" spans="9:9" x14ac:dyDescent="0.25">
      <c r="I84" s="182"/>
    </row>
    <row r="85" spans="9:9" x14ac:dyDescent="0.25">
      <c r="I85" s="182"/>
    </row>
    <row r="86" spans="9:9" x14ac:dyDescent="0.25">
      <c r="I86" s="20"/>
    </row>
    <row r="87" spans="9:9" x14ac:dyDescent="0.25">
      <c r="I87" s="182"/>
    </row>
    <row r="88" spans="9:9" x14ac:dyDescent="0.25">
      <c r="I88" s="182"/>
    </row>
    <row r="89" spans="9:9" x14ac:dyDescent="0.25">
      <c r="I89" s="182"/>
    </row>
    <row r="90" spans="9:9" x14ac:dyDescent="0.25">
      <c r="I90" s="182"/>
    </row>
    <row r="91" spans="9:9" x14ac:dyDescent="0.25">
      <c r="I91" s="182"/>
    </row>
    <row r="92" spans="9:9" x14ac:dyDescent="0.25">
      <c r="I92"/>
    </row>
    <row r="93" spans="9:9" x14ac:dyDescent="0.25">
      <c r="I93" s="182"/>
    </row>
    <row r="94" spans="9:9" x14ac:dyDescent="0.25">
      <c r="I94" s="182"/>
    </row>
    <row r="95" spans="9:9" x14ac:dyDescent="0.25">
      <c r="I95" s="182"/>
    </row>
    <row r="96" spans="9:9" x14ac:dyDescent="0.25">
      <c r="I96" s="20"/>
    </row>
    <row r="97" spans="9:9" x14ac:dyDescent="0.25">
      <c r="I97" s="26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37"/>
  <sheetViews>
    <sheetView zoomScaleNormal="100" workbookViewId="0">
      <selection activeCell="C34" sqref="C34:G35"/>
    </sheetView>
  </sheetViews>
  <sheetFormatPr defaultColWidth="11.5546875" defaultRowHeight="13.2" x14ac:dyDescent="0.25"/>
  <cols>
    <col min="1" max="2" width="4.109375" customWidth="1"/>
    <col min="3" max="3" width="24.33203125" customWidth="1"/>
    <col min="4" max="6" width="18.33203125" customWidth="1"/>
    <col min="7" max="7" width="23.109375" customWidth="1"/>
    <col min="8" max="8" width="17.33203125" customWidth="1"/>
    <col min="9" max="9" width="45" customWidth="1"/>
    <col min="10" max="10" width="13.109375" customWidth="1"/>
  </cols>
  <sheetData>
    <row r="2" spans="2:11" x14ac:dyDescent="0.25">
      <c r="C2" s="2" t="s">
        <v>201</v>
      </c>
      <c r="D2" s="2">
        <v>960</v>
      </c>
      <c r="E2" s="2" t="s">
        <v>202</v>
      </c>
    </row>
    <row r="3" spans="2:11" x14ac:dyDescent="0.25">
      <c r="C3" s="2" t="s">
        <v>203</v>
      </c>
      <c r="D3" s="2">
        <f>0.1*(5*D$2+D8+D9+D10+D11+D12+100)</f>
        <v>866.0100000000001</v>
      </c>
      <c r="E3" s="135" t="s">
        <v>204</v>
      </c>
    </row>
    <row r="4" spans="2:11" x14ac:dyDescent="0.25">
      <c r="C4" s="2" t="s">
        <v>205</v>
      </c>
      <c r="D4" s="2">
        <f>0.1*(5*D$2+D17+D18+D19+D20+100)</f>
        <v>859</v>
      </c>
      <c r="E4" s="135" t="s">
        <v>206</v>
      </c>
    </row>
    <row r="6" spans="2:11" x14ac:dyDescent="0.25">
      <c r="B6" s="298" t="s">
        <v>207</v>
      </c>
      <c r="C6" s="298"/>
      <c r="D6" s="298"/>
      <c r="E6" s="298"/>
      <c r="F6" s="298"/>
      <c r="G6" s="298"/>
      <c r="H6" s="298"/>
      <c r="I6" s="298"/>
    </row>
    <row r="7" spans="2:11" x14ac:dyDescent="0.25">
      <c r="B7" s="3" t="s">
        <v>208</v>
      </c>
      <c r="C7" s="3" t="s">
        <v>209</v>
      </c>
      <c r="D7" s="3" t="s">
        <v>210</v>
      </c>
      <c r="E7" s="3" t="s">
        <v>211</v>
      </c>
      <c r="F7" s="3" t="s">
        <v>212</v>
      </c>
      <c r="G7" s="3" t="s">
        <v>213</v>
      </c>
      <c r="H7" s="3" t="s">
        <v>214</v>
      </c>
      <c r="I7" s="3" t="s">
        <v>202</v>
      </c>
    </row>
    <row r="8" spans="2:11" x14ac:dyDescent="0.25">
      <c r="B8" s="135">
        <v>1</v>
      </c>
      <c r="C8" s="135" t="s">
        <v>51</v>
      </c>
      <c r="D8" s="135">
        <v>933</v>
      </c>
      <c r="E8" s="135">
        <v>3224</v>
      </c>
      <c r="F8" s="226">
        <f t="shared" ref="F8:F13" si="0">D$3*E8/MAX(E$8:E$12)</f>
        <v>866.0100000000001</v>
      </c>
      <c r="G8" s="227">
        <f t="shared" ref="G8:G13" si="1">E8/MAX(E$8:E$12)*100</f>
        <v>100</v>
      </c>
      <c r="H8" s="135" t="s">
        <v>215</v>
      </c>
      <c r="I8" s="135"/>
    </row>
    <row r="9" spans="2:11" x14ac:dyDescent="0.25">
      <c r="B9" s="135">
        <v>2</v>
      </c>
      <c r="C9" s="135" t="s">
        <v>68</v>
      </c>
      <c r="D9" s="135">
        <v>870.1</v>
      </c>
      <c r="E9" s="135">
        <v>3055</v>
      </c>
      <c r="F9" s="226">
        <f t="shared" si="0"/>
        <v>820.61431451612907</v>
      </c>
      <c r="G9" s="227">
        <f t="shared" si="1"/>
        <v>94.758064516129039</v>
      </c>
      <c r="H9" s="135" t="s">
        <v>215</v>
      </c>
      <c r="I9" s="135"/>
    </row>
    <row r="10" spans="2:11" x14ac:dyDescent="0.25">
      <c r="B10" s="135">
        <v>3</v>
      </c>
      <c r="C10" s="135" t="s">
        <v>158</v>
      </c>
      <c r="D10" s="135">
        <v>856.3</v>
      </c>
      <c r="E10" s="135">
        <v>2962</v>
      </c>
      <c r="F10" s="226">
        <f t="shared" si="0"/>
        <v>795.6332568238214</v>
      </c>
      <c r="G10" s="227">
        <f t="shared" si="1"/>
        <v>91.873449131513652</v>
      </c>
      <c r="H10" s="135" t="s">
        <v>215</v>
      </c>
      <c r="I10" s="135"/>
    </row>
    <row r="11" spans="2:11" x14ac:dyDescent="0.25">
      <c r="B11" s="135">
        <v>4</v>
      </c>
      <c r="C11" s="135" t="s">
        <v>216</v>
      </c>
      <c r="D11" s="135">
        <v>705.8</v>
      </c>
      <c r="E11" s="135">
        <v>2253</v>
      </c>
      <c r="F11" s="226">
        <f t="shared" si="0"/>
        <v>605.18626861042196</v>
      </c>
      <c r="G11" s="227">
        <f t="shared" si="1"/>
        <v>69.882133995037222</v>
      </c>
      <c r="H11" s="135" t="s">
        <v>215</v>
      </c>
      <c r="I11" s="135"/>
    </row>
    <row r="12" spans="2:11" x14ac:dyDescent="0.25">
      <c r="B12" s="135">
        <v>5</v>
      </c>
      <c r="C12" s="135" t="s">
        <v>164</v>
      </c>
      <c r="D12" s="135">
        <v>394.9</v>
      </c>
      <c r="E12" s="135">
        <v>2146</v>
      </c>
      <c r="F12" s="226">
        <f t="shared" si="0"/>
        <v>576.44462158808938</v>
      </c>
      <c r="G12" s="227">
        <f>E12/MAX(E$8:E$12)*100</f>
        <v>66.563275434243181</v>
      </c>
      <c r="H12" s="135" t="s">
        <v>215</v>
      </c>
      <c r="I12" s="135" t="s">
        <v>217</v>
      </c>
    </row>
    <row r="13" spans="2:11" x14ac:dyDescent="0.25">
      <c r="B13" s="135">
        <v>6</v>
      </c>
      <c r="C13" s="135" t="s">
        <v>218</v>
      </c>
      <c r="D13" s="228">
        <v>753.1</v>
      </c>
      <c r="E13" s="135">
        <v>1964</v>
      </c>
      <c r="F13" s="227">
        <f t="shared" si="0"/>
        <v>527.55696029776675</v>
      </c>
      <c r="G13" s="227">
        <f t="shared" si="1"/>
        <v>60.918114143920597</v>
      </c>
      <c r="H13" s="135" t="s">
        <v>219</v>
      </c>
      <c r="I13" s="135" t="s">
        <v>220</v>
      </c>
      <c r="K13" s="101"/>
    </row>
    <row r="14" spans="2:11" x14ac:dyDescent="0.25">
      <c r="F14" s="229"/>
      <c r="K14" s="101"/>
    </row>
    <row r="15" spans="2:11" x14ac:dyDescent="0.25">
      <c r="B15" s="298" t="s">
        <v>221</v>
      </c>
      <c r="C15" s="298"/>
      <c r="D15" s="298"/>
      <c r="E15" s="298"/>
      <c r="F15" s="298"/>
      <c r="G15" s="298"/>
      <c r="H15" s="298"/>
      <c r="I15" s="298"/>
    </row>
    <row r="16" spans="2:11" x14ac:dyDescent="0.25">
      <c r="B16" s="3" t="s">
        <v>208</v>
      </c>
      <c r="C16" s="3" t="s">
        <v>209</v>
      </c>
      <c r="D16" s="3" t="s">
        <v>210</v>
      </c>
      <c r="E16" s="3" t="s">
        <v>211</v>
      </c>
      <c r="F16" s="3" t="s">
        <v>212</v>
      </c>
      <c r="G16" s="3" t="s">
        <v>213</v>
      </c>
      <c r="H16" s="3" t="s">
        <v>222</v>
      </c>
      <c r="I16" s="3" t="s">
        <v>202</v>
      </c>
    </row>
    <row r="17" spans="2:9" x14ac:dyDescent="0.25">
      <c r="B17" s="135">
        <v>1</v>
      </c>
      <c r="C17" s="135" t="s">
        <v>30</v>
      </c>
      <c r="D17" s="135">
        <v>959.8</v>
      </c>
      <c r="E17" s="135">
        <v>3449</v>
      </c>
      <c r="F17" s="226">
        <f>D$4*E17/MAX(E$17:E$21)</f>
        <v>859</v>
      </c>
      <c r="G17" s="227">
        <f>E17/MAX(E$17:E$20)*100</f>
        <v>100</v>
      </c>
      <c r="H17" s="135" t="s">
        <v>215</v>
      </c>
      <c r="I17" s="135"/>
    </row>
    <row r="18" spans="2:9" x14ac:dyDescent="0.25">
      <c r="B18" s="135">
        <v>2</v>
      </c>
      <c r="C18" s="135" t="s">
        <v>53</v>
      </c>
      <c r="D18" s="135">
        <v>846.1</v>
      </c>
      <c r="E18" s="135">
        <v>3102</v>
      </c>
      <c r="F18" s="226">
        <f>D$4*E18/MAX(E$17:E$21)</f>
        <v>772.57697883444473</v>
      </c>
      <c r="G18" s="227">
        <f>E18/MAX(E$17:E$20)*100</f>
        <v>89.93911278631488</v>
      </c>
      <c r="H18" s="135" t="s">
        <v>215</v>
      </c>
      <c r="I18" s="135"/>
    </row>
    <row r="19" spans="2:9" x14ac:dyDescent="0.25">
      <c r="B19" s="135">
        <v>3</v>
      </c>
      <c r="C19" s="135" t="s">
        <v>42</v>
      </c>
      <c r="D19" s="135">
        <v>925</v>
      </c>
      <c r="E19" s="135">
        <v>3073</v>
      </c>
      <c r="F19" s="226">
        <f>D$4*E19/MAX(E$17:E$21)</f>
        <v>765.35430559582483</v>
      </c>
      <c r="G19" s="227">
        <f>E19/MAX(E$17:E$20)*100</f>
        <v>89.098289359234556</v>
      </c>
      <c r="H19" s="135" t="s">
        <v>215</v>
      </c>
      <c r="I19" s="135"/>
    </row>
    <row r="20" spans="2:9" x14ac:dyDescent="0.25">
      <c r="B20" s="135">
        <v>4</v>
      </c>
      <c r="C20" s="135" t="s">
        <v>32</v>
      </c>
      <c r="D20" s="135">
        <v>959.1</v>
      </c>
      <c r="E20" s="135">
        <v>2966</v>
      </c>
      <c r="F20" s="226">
        <f>D$4*E20/MAX(E$17:E$21)</f>
        <v>738.70513192229635</v>
      </c>
      <c r="G20" s="227">
        <f>E20/MAX(E$17:E$20)*100</f>
        <v>85.995940852421</v>
      </c>
      <c r="H20" s="135" t="s">
        <v>215</v>
      </c>
      <c r="I20" s="135"/>
    </row>
    <row r="21" spans="2:9" x14ac:dyDescent="0.25">
      <c r="B21" s="135">
        <v>5</v>
      </c>
      <c r="C21" s="135" t="s">
        <v>70</v>
      </c>
      <c r="D21" s="228">
        <v>882.1</v>
      </c>
      <c r="E21" s="135">
        <v>1904</v>
      </c>
      <c r="F21" s="226">
        <f>D$4*E21/MAX(E$17:E$21)</f>
        <v>474.2058567700783</v>
      </c>
      <c r="G21" s="227">
        <f>E21/MAX(E$17:E$20)*100</f>
        <v>55.20440707451435</v>
      </c>
      <c r="H21" s="135" t="s">
        <v>219</v>
      </c>
      <c r="I21" s="135" t="s">
        <v>223</v>
      </c>
    </row>
    <row r="23" spans="2:9" x14ac:dyDescent="0.25">
      <c r="C23" s="230" t="s">
        <v>224</v>
      </c>
    </row>
    <row r="24" spans="2:9" ht="66" x14ac:dyDescent="0.25">
      <c r="C24" s="231" t="s">
        <v>225</v>
      </c>
    </row>
    <row r="26" spans="2:9" x14ac:dyDescent="0.25">
      <c r="C26" s="299" t="s">
        <v>226</v>
      </c>
      <c r="D26" s="299"/>
      <c r="E26" s="299"/>
      <c r="F26" s="299"/>
      <c r="G26" s="299"/>
    </row>
    <row r="27" spans="2:9" ht="12.75" customHeight="1" x14ac:dyDescent="0.25">
      <c r="C27" s="300" t="s">
        <v>227</v>
      </c>
      <c r="D27" s="300"/>
      <c r="E27" s="300"/>
      <c r="F27" s="300"/>
      <c r="G27" s="300"/>
    </row>
    <row r="28" spans="2:9" x14ac:dyDescent="0.25">
      <c r="C28" s="300" t="s">
        <v>228</v>
      </c>
      <c r="D28" s="300"/>
      <c r="E28" s="300"/>
      <c r="F28" s="300"/>
      <c r="G28" s="300"/>
    </row>
    <row r="29" spans="2:9" x14ac:dyDescent="0.25">
      <c r="C29" s="300" t="s">
        <v>229</v>
      </c>
      <c r="D29" s="300"/>
      <c r="E29" s="300"/>
      <c r="F29" s="300"/>
      <c r="G29" s="300"/>
    </row>
    <row r="30" spans="2:9" x14ac:dyDescent="0.25">
      <c r="C30" s="301"/>
      <c r="D30" s="301"/>
      <c r="E30" s="301"/>
      <c r="F30" s="301"/>
      <c r="G30" s="301"/>
    </row>
    <row r="31" spans="2:9" x14ac:dyDescent="0.25">
      <c r="C31" s="301" t="s">
        <v>230</v>
      </c>
      <c r="D31" s="301"/>
      <c r="E31" s="301"/>
      <c r="F31" s="301"/>
      <c r="G31" s="301"/>
    </row>
    <row r="33" spans="3:7" x14ac:dyDescent="0.25">
      <c r="C33" s="299" t="s">
        <v>231</v>
      </c>
      <c r="D33" s="299"/>
      <c r="E33" s="299"/>
      <c r="F33" s="299"/>
      <c r="G33" s="299"/>
    </row>
    <row r="34" spans="3:7" ht="12.75" customHeight="1" x14ac:dyDescent="0.25">
      <c r="C34" s="300" t="s">
        <v>232</v>
      </c>
      <c r="D34" s="300"/>
      <c r="E34" s="300"/>
      <c r="F34" s="300"/>
      <c r="G34" s="300"/>
    </row>
    <row r="35" spans="3:7" x14ac:dyDescent="0.25">
      <c r="C35" s="300"/>
      <c r="D35" s="300"/>
      <c r="E35" s="300"/>
      <c r="F35" s="300"/>
      <c r="G35" s="300"/>
    </row>
    <row r="36" spans="3:7" x14ac:dyDescent="0.25">
      <c r="C36" s="301"/>
      <c r="D36" s="301"/>
      <c r="E36" s="301"/>
      <c r="F36" s="301"/>
      <c r="G36" s="301"/>
    </row>
    <row r="37" spans="3:7" x14ac:dyDescent="0.25">
      <c r="C37" s="301" t="s">
        <v>233</v>
      </c>
      <c r="D37" s="301"/>
      <c r="E37" s="301"/>
      <c r="F37" s="301"/>
      <c r="G37" s="301"/>
    </row>
  </sheetData>
  <mergeCells count="10">
    <mergeCell ref="C31:G31"/>
    <mergeCell ref="C33:G33"/>
    <mergeCell ref="C34:G35"/>
    <mergeCell ref="C36:G36"/>
    <mergeCell ref="C37:G37"/>
    <mergeCell ref="B6:I6"/>
    <mergeCell ref="B15:I15"/>
    <mergeCell ref="C26:G26"/>
    <mergeCell ref="C27:G29"/>
    <mergeCell ref="C30:G30"/>
  </mergeCells>
  <conditionalFormatting sqref="H17:H21 H8:H13">
    <cfRule type="cellIs" dxfId="3" priority="2" operator="equal">
      <formula>"+"</formula>
    </cfRule>
    <cfRule type="cellIs" dxfId="2" priority="3" operator="equal">
      <formula>"-"</formula>
    </cfRule>
  </conditionalFormatting>
  <conditionalFormatting sqref="G8:G13 G17:G21">
    <cfRule type="cellIs" dxfId="1" priority="4" operator="greaterThanOrEqual">
      <formula>85</formula>
    </cfRule>
    <cfRule type="cellIs" dxfId="0" priority="5" operator="lessThan">
      <formula>85</formula>
    </cfRule>
  </conditionalFormatting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 Sportine 2025</vt:lpstr>
      <vt:lpstr>R Klubine 2025</vt:lpstr>
      <vt:lpstr>Publikavimui</vt:lpstr>
      <vt:lpstr>Baltic CUP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</dc:creator>
  <dc:description/>
  <cp:lastModifiedBy>Joris Dell</cp:lastModifiedBy>
  <cp:revision>147</cp:revision>
  <cp:lastPrinted>2015-11-12T19:11:30Z</cp:lastPrinted>
  <dcterms:created xsi:type="dcterms:W3CDTF">2015-10-15T18:38:38Z</dcterms:created>
  <dcterms:modified xsi:type="dcterms:W3CDTF">2024-11-17T09:40:47Z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