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nas\Desktop\"/>
    </mc:Choice>
  </mc:AlternateContent>
  <xr:revisionPtr revIDLastSave="0" documentId="13_ncr:1_{6BC9D049-B395-48E6-818F-D884E77068A0}" xr6:coauthVersionLast="36" xr6:coauthVersionMax="36" xr10:uidLastSave="{00000000-0000-0000-0000-000000000000}"/>
  <bookViews>
    <workbookView xWindow="0" yWindow="0" windowWidth="16380" windowHeight="8190" tabRatio="500" xr2:uid="{00000000-000D-0000-FFFF-FFFF00000000}"/>
  </bookViews>
  <sheets>
    <sheet name="R Sportine" sheetId="1" r:id="rId1"/>
    <sheet name="R Klubine" sheetId="2" r:id="rId2"/>
    <sheet name="Publikavimui" sheetId="3" r:id="rId3"/>
  </sheets>
  <definedNames>
    <definedName name="_xlnm._FilterDatabase" localSheetId="1" hidden="1">'R Klubine'!$B$7:$CE$107</definedName>
    <definedName name="_xlnm._FilterDatabase" localSheetId="0" hidden="1">'R Sportine'!$B$7:$CQ$107</definedName>
  </definedName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M65" i="2" l="1"/>
  <c r="CM63" i="2"/>
  <c r="CM62" i="2"/>
  <c r="BS62" i="2"/>
  <c r="CM61" i="2"/>
  <c r="AP60" i="2"/>
  <c r="V60" i="2"/>
  <c r="H60" i="2"/>
  <c r="J59" i="2"/>
  <c r="L57" i="2"/>
  <c r="CL55" i="2"/>
  <c r="BS55" i="2"/>
  <c r="V55" i="2"/>
  <c r="I55" i="2"/>
  <c r="CL54" i="2"/>
  <c r="CL53" i="2"/>
  <c r="CL52" i="2"/>
  <c r="AD52" i="2"/>
  <c r="CL51" i="2"/>
  <c r="CL50" i="2"/>
  <c r="BJ50" i="2"/>
  <c r="I50" i="2"/>
  <c r="CL49" i="2"/>
  <c r="AZ49" i="2"/>
  <c r="CL48" i="2"/>
  <c r="CL47" i="2"/>
  <c r="V47" i="2"/>
  <c r="CL46" i="2"/>
  <c r="CL45" i="2"/>
  <c r="G39" i="2" s="1"/>
  <c r="CL44" i="2"/>
  <c r="G55" i="2" s="1"/>
  <c r="BS44" i="2"/>
  <c r="S44" i="2"/>
  <c r="CB43" i="2"/>
  <c r="CB41" i="2"/>
  <c r="CD40" i="2"/>
  <c r="AP40" i="2"/>
  <c r="CL39" i="2"/>
  <c r="CM39" i="2" s="1"/>
  <c r="AX39" i="2"/>
  <c r="J39" i="2"/>
  <c r="BR36" i="2"/>
  <c r="AD36" i="2"/>
  <c r="CD34" i="2"/>
  <c r="AP34" i="2"/>
  <c r="CL33" i="2"/>
  <c r="AY33" i="2"/>
  <c r="K33" i="2"/>
  <c r="BH32" i="2"/>
  <c r="BS30" i="2"/>
  <c r="AE30" i="2"/>
  <c r="CC28" i="2"/>
  <c r="AY26" i="2"/>
  <c r="K26" i="2"/>
  <c r="BS22" i="2"/>
  <c r="AE22" i="2"/>
  <c r="CM20" i="2"/>
  <c r="CM19" i="2"/>
  <c r="AZ19" i="2"/>
  <c r="CM18" i="2"/>
  <c r="BT18" i="2"/>
  <c r="AW18" i="2"/>
  <c r="CM17" i="2"/>
  <c r="AZ14" i="2" s="1"/>
  <c r="AX17" i="2"/>
  <c r="J17" i="2"/>
  <c r="CM16" i="2"/>
  <c r="AP72" i="2" s="1"/>
  <c r="BT16" i="2"/>
  <c r="CM15" i="2"/>
  <c r="CD15" i="2"/>
  <c r="BJ15" i="2"/>
  <c r="AP15" i="2"/>
  <c r="AM15" i="2"/>
  <c r="CM14" i="2"/>
  <c r="AX14" i="2"/>
  <c r="AM14" i="2"/>
  <c r="U14" i="2"/>
  <c r="BR12" i="2"/>
  <c r="AX12" i="2"/>
  <c r="AP12" i="2"/>
  <c r="AF12" i="2"/>
  <c r="I12" i="2"/>
  <c r="BS11" i="2"/>
  <c r="AZ11" i="2"/>
  <c r="AY11" i="2"/>
  <c r="AF11" i="2"/>
  <c r="S11" i="2"/>
  <c r="J11" i="2"/>
  <c r="CB10" i="2"/>
  <c r="BR10" i="2"/>
  <c r="AX10" i="2"/>
  <c r="AN10" i="2"/>
  <c r="AD10" i="2"/>
  <c r="J10" i="2"/>
  <c r="CD9" i="2"/>
  <c r="BR9" i="2"/>
  <c r="AX9" i="2"/>
  <c r="AM9" i="2"/>
  <c r="V9" i="2"/>
  <c r="CD8" i="2"/>
  <c r="BJ8" i="2"/>
  <c r="AP8" i="2"/>
  <c r="V8" i="2"/>
  <c r="CD5" i="2"/>
  <c r="CC5" i="2"/>
  <c r="CB5" i="2"/>
  <c r="BX5" i="2"/>
  <c r="CD60" i="2" s="1"/>
  <c r="BW5" i="2"/>
  <c r="BV5" i="2"/>
  <c r="BT5" i="2"/>
  <c r="BS5" i="2"/>
  <c r="BR5" i="2"/>
  <c r="BN5" i="2"/>
  <c r="BM5" i="2"/>
  <c r="BS33" i="2" s="1"/>
  <c r="BL5" i="2"/>
  <c r="BR52" i="2" s="1"/>
  <c r="BJ5" i="2"/>
  <c r="BI5" i="2"/>
  <c r="BH5" i="2"/>
  <c r="BD5" i="2"/>
  <c r="BJ11" i="2" s="1"/>
  <c r="BC5" i="2"/>
  <c r="BB5" i="2"/>
  <c r="AZ5" i="2"/>
  <c r="AY5" i="2"/>
  <c r="AY12" i="2" s="1"/>
  <c r="AX5" i="2"/>
  <c r="AT5" i="2"/>
  <c r="AS5" i="2"/>
  <c r="AY44" i="2" s="1"/>
  <c r="AR5" i="2"/>
  <c r="AX59" i="2" s="1"/>
  <c r="AP5" i="2"/>
  <c r="AO5" i="2"/>
  <c r="AN5" i="2"/>
  <c r="AJ5" i="2"/>
  <c r="AP11" i="2" s="1"/>
  <c r="AI5" i="2"/>
  <c r="AH5" i="2"/>
  <c r="AF5" i="2"/>
  <c r="AE5" i="2"/>
  <c r="AO12" i="2" s="1"/>
  <c r="AD5" i="2"/>
  <c r="Z5" i="2"/>
  <c r="Y5" i="2"/>
  <c r="AE33" i="2" s="1"/>
  <c r="X5" i="2"/>
  <c r="AD45" i="2" s="1"/>
  <c r="V5" i="2"/>
  <c r="U5" i="2"/>
  <c r="T5" i="2"/>
  <c r="AK11" i="2" s="1"/>
  <c r="P5" i="2"/>
  <c r="V15" i="2" s="1"/>
  <c r="O5" i="2"/>
  <c r="N5" i="2"/>
  <c r="L5" i="2"/>
  <c r="K5" i="2"/>
  <c r="J5" i="2"/>
  <c r="AA12" i="2" s="1"/>
  <c r="F5" i="2"/>
  <c r="E5" i="2"/>
  <c r="K30" i="2" s="1"/>
  <c r="D5" i="2"/>
  <c r="J50" i="2" s="1"/>
  <c r="L102" i="1"/>
  <c r="CO81" i="1"/>
  <c r="CX78" i="1"/>
  <c r="CX74" i="1"/>
  <c r="CX73" i="1"/>
  <c r="CX72" i="1"/>
  <c r="AA72" i="1"/>
  <c r="CX71" i="1"/>
  <c r="CX70" i="1"/>
  <c r="L70" i="1"/>
  <c r="CX69" i="1"/>
  <c r="CX68" i="1"/>
  <c r="CX67" i="1"/>
  <c r="L67" i="1"/>
  <c r="CX66" i="1"/>
  <c r="CP61" i="1"/>
  <c r="BB61" i="1"/>
  <c r="T58" i="1"/>
  <c r="L57" i="1"/>
  <c r="BU56" i="1"/>
  <c r="CV55" i="1"/>
  <c r="CX55" i="1" s="1"/>
  <c r="BS41" i="1" s="1"/>
  <c r="BJ55" i="1"/>
  <c r="M54" i="1"/>
  <c r="BV53" i="1"/>
  <c r="AH53" i="1"/>
  <c r="Z52" i="1"/>
  <c r="CX49" i="1"/>
  <c r="BU49" i="1"/>
  <c r="CX48" i="1"/>
  <c r="CX47" i="1"/>
  <c r="Z47" i="1"/>
  <c r="CX46" i="1"/>
  <c r="T46" i="1"/>
  <c r="CX45" i="1"/>
  <c r="CO45" i="1"/>
  <c r="BA45" i="1"/>
  <c r="CX44" i="1"/>
  <c r="M44" i="1"/>
  <c r="CX43" i="1"/>
  <c r="CX42" i="1"/>
  <c r="CX41" i="1"/>
  <c r="CM41" i="1"/>
  <c r="BJ41" i="1"/>
  <c r="BI41" i="1"/>
  <c r="CX40" i="1"/>
  <c r="Z40" i="1"/>
  <c r="CW39" i="1"/>
  <c r="CX39" i="1" s="1"/>
  <c r="CX38" i="1"/>
  <c r="L38" i="1"/>
  <c r="CX37" i="1"/>
  <c r="AY41" i="1" s="1"/>
  <c r="CX36" i="1"/>
  <c r="AA36" i="1"/>
  <c r="CX35" i="1"/>
  <c r="BI35" i="1"/>
  <c r="Z35" i="1"/>
  <c r="CX34" i="1"/>
  <c r="T34" i="1"/>
  <c r="CX33" i="1"/>
  <c r="CO33" i="1"/>
  <c r="BA33" i="1"/>
  <c r="CX32" i="1"/>
  <c r="M32" i="1"/>
  <c r="CX31" i="1"/>
  <c r="CX30" i="1"/>
  <c r="CX29" i="1"/>
  <c r="CW29" i="1"/>
  <c r="L29" i="1"/>
  <c r="CX28" i="1"/>
  <c r="CX27" i="1"/>
  <c r="CM27" i="1"/>
  <c r="AO26" i="1"/>
  <c r="CX25" i="1"/>
  <c r="P41" i="1" s="1"/>
  <c r="AP25" i="1"/>
  <c r="AE25" i="1"/>
  <c r="T25" i="1"/>
  <c r="P25" i="1"/>
  <c r="O25" i="1"/>
  <c r="CX24" i="1"/>
  <c r="CM24" i="1"/>
  <c r="BI24" i="1"/>
  <c r="CX23" i="1"/>
  <c r="O41" i="1" s="1"/>
  <c r="CX22" i="1"/>
  <c r="BJ21" i="1"/>
  <c r="AY20" i="1"/>
  <c r="BU19" i="1"/>
  <c r="BI19" i="1"/>
  <c r="L19" i="1"/>
  <c r="BV18" i="1"/>
  <c r="BI16" i="1"/>
  <c r="O16" i="1"/>
  <c r="CM15" i="1"/>
  <c r="Z15" i="1"/>
  <c r="CW14" i="1"/>
  <c r="CO14" i="1"/>
  <c r="CM14" i="1"/>
  <c r="CY13" i="1"/>
  <c r="BL42" i="1" s="1"/>
  <c r="T13" i="1"/>
  <c r="CW12" i="1"/>
  <c r="CY12" i="1" s="1"/>
  <c r="BB11" i="1" s="1"/>
  <c r="BV12" i="1"/>
  <c r="BI12" i="1"/>
  <c r="AP12" i="1"/>
  <c r="CW11" i="1"/>
  <c r="CY11" i="1" s="1"/>
  <c r="T11" i="1" s="1"/>
  <c r="CP11" i="1"/>
  <c r="BK11" i="1"/>
  <c r="BI11" i="1"/>
  <c r="AY11" i="1"/>
  <c r="AG11" i="1"/>
  <c r="CP10" i="1"/>
  <c r="CM10" i="1"/>
  <c r="BI10" i="1"/>
  <c r="BB10" i="1"/>
  <c r="AH10" i="1"/>
  <c r="CM9" i="1"/>
  <c r="CD9" i="1"/>
  <c r="BJ9" i="1"/>
  <c r="AP9" i="1"/>
  <c r="CM8" i="1"/>
  <c r="BV8" i="1"/>
  <c r="BU8" i="1"/>
  <c r="BI8" i="1"/>
  <c r="AO8" i="1"/>
  <c r="CP5" i="1"/>
  <c r="CO5" i="1"/>
  <c r="CN5" i="1"/>
  <c r="CJ5" i="1"/>
  <c r="CP98" i="1" s="1"/>
  <c r="CI5" i="1"/>
  <c r="CO60" i="1" s="1"/>
  <c r="CH5" i="1"/>
  <c r="CF5" i="1"/>
  <c r="CV62" i="1" s="1"/>
  <c r="CX62" i="1" s="1"/>
  <c r="CC12" i="1" s="1"/>
  <c r="CE5" i="1"/>
  <c r="CD5" i="1"/>
  <c r="BZ5" i="1"/>
  <c r="BY5" i="1"/>
  <c r="CE52" i="1" s="1"/>
  <c r="BX5" i="1"/>
  <c r="CD55" i="1" s="1"/>
  <c r="BV5" i="1"/>
  <c r="BU5" i="1"/>
  <c r="BT5" i="1"/>
  <c r="BP5" i="1"/>
  <c r="BV64" i="1" s="1"/>
  <c r="BO5" i="1"/>
  <c r="BU83" i="1" s="1"/>
  <c r="BN5" i="1"/>
  <c r="BL5" i="1"/>
  <c r="BL36" i="1" s="1"/>
  <c r="BK5" i="1"/>
  <c r="BJ5" i="1"/>
  <c r="BF5" i="1"/>
  <c r="BE5" i="1"/>
  <c r="BK103" i="1" s="1"/>
  <c r="BD5" i="1"/>
  <c r="BJ85" i="1" s="1"/>
  <c r="BB5" i="1"/>
  <c r="BA5" i="1"/>
  <c r="BH20" i="1" s="1"/>
  <c r="AZ5" i="1"/>
  <c r="AZ66" i="1" s="1"/>
  <c r="AV5" i="1"/>
  <c r="BB53" i="1" s="1"/>
  <c r="AU5" i="1"/>
  <c r="BA60" i="1" s="1"/>
  <c r="AT5" i="1"/>
  <c r="AR5" i="1"/>
  <c r="AR41" i="1" s="1"/>
  <c r="AQ5" i="1"/>
  <c r="AX26" i="1" s="1"/>
  <c r="AP5" i="1"/>
  <c r="AL5" i="1"/>
  <c r="AK5" i="1"/>
  <c r="AJ5" i="1"/>
  <c r="AP55" i="1" s="1"/>
  <c r="AH5" i="1"/>
  <c r="AG5" i="1"/>
  <c r="AN25" i="1" s="1"/>
  <c r="AF5" i="1"/>
  <c r="AC25" i="1" s="1"/>
  <c r="AA5" i="1"/>
  <c r="Z5" i="1"/>
  <c r="Y5" i="1"/>
  <c r="X5" i="1"/>
  <c r="AG45" i="1" s="1"/>
  <c r="W5" i="1"/>
  <c r="AA68" i="1" s="1"/>
  <c r="V5" i="1"/>
  <c r="Z82" i="1" s="1"/>
  <c r="S5" i="1"/>
  <c r="M5" i="1"/>
  <c r="L5" i="1"/>
  <c r="J5" i="1"/>
  <c r="I5" i="1"/>
  <c r="I65" i="1" s="1"/>
  <c r="H5" i="1"/>
  <c r="T105" i="1" s="1"/>
  <c r="G5" i="1"/>
  <c r="M64" i="1" s="1"/>
  <c r="F5" i="1"/>
  <c r="L53" i="1" s="1"/>
  <c r="E5" i="1"/>
  <c r="J59" i="1" s="1"/>
  <c r="D5" i="1"/>
  <c r="I58" i="1" s="1"/>
  <c r="BM85" i="1" l="1"/>
  <c r="R5" i="1"/>
  <c r="AP11" i="1" s="1"/>
  <c r="AS11" i="1" s="1"/>
  <c r="AQ106" i="1"/>
  <c r="AQ102" i="1"/>
  <c r="AQ98" i="1"/>
  <c r="AQ94" i="1"/>
  <c r="AQ90" i="1"/>
  <c r="AQ105" i="1"/>
  <c r="AQ101" i="1"/>
  <c r="AQ97" i="1"/>
  <c r="AQ93" i="1"/>
  <c r="AQ89" i="1"/>
  <c r="AQ104" i="1"/>
  <c r="AQ100" i="1"/>
  <c r="AQ96" i="1"/>
  <c r="AQ92" i="1"/>
  <c r="AQ88" i="1"/>
  <c r="AQ91" i="1"/>
  <c r="AQ77" i="1"/>
  <c r="AQ74" i="1"/>
  <c r="AQ72" i="1"/>
  <c r="AQ70" i="1"/>
  <c r="AQ68" i="1"/>
  <c r="AQ66" i="1"/>
  <c r="AQ103" i="1"/>
  <c r="AQ87" i="1"/>
  <c r="AQ86" i="1"/>
  <c r="AQ76" i="1"/>
  <c r="AQ99" i="1"/>
  <c r="AQ85" i="1"/>
  <c r="AQ75" i="1"/>
  <c r="AQ73" i="1"/>
  <c r="AQ71" i="1"/>
  <c r="AQ69" i="1"/>
  <c r="AQ67" i="1"/>
  <c r="AQ64" i="1"/>
  <c r="AQ95" i="1"/>
  <c r="AQ81" i="1"/>
  <c r="AQ61" i="1"/>
  <c r="AQ57" i="1"/>
  <c r="AQ53" i="1"/>
  <c r="AQ41" i="1"/>
  <c r="AQ38" i="1"/>
  <c r="AQ36" i="1"/>
  <c r="AQ29" i="1"/>
  <c r="AQ19" i="1"/>
  <c r="AQ14" i="1"/>
  <c r="AQ82" i="1"/>
  <c r="AQ78" i="1"/>
  <c r="AQ63" i="1"/>
  <c r="AQ62" i="1"/>
  <c r="AQ58" i="1"/>
  <c r="AQ54" i="1"/>
  <c r="AQ50" i="1"/>
  <c r="AQ48" i="1"/>
  <c r="AQ46" i="1"/>
  <c r="AQ44" i="1"/>
  <c r="AQ42" i="1"/>
  <c r="AQ34" i="1"/>
  <c r="AQ32" i="1"/>
  <c r="AQ30" i="1"/>
  <c r="AQ27" i="1"/>
  <c r="AQ23" i="1"/>
  <c r="AQ22" i="1"/>
  <c r="AQ83" i="1"/>
  <c r="AQ79" i="1"/>
  <c r="AQ65" i="1"/>
  <c r="AQ59" i="1"/>
  <c r="AQ55" i="1"/>
  <c r="AS55" i="1" s="1"/>
  <c r="AQ51" i="1"/>
  <c r="AQ39" i="1"/>
  <c r="AQ37" i="1"/>
  <c r="AQ28" i="1"/>
  <c r="AQ26" i="1"/>
  <c r="AQ25" i="1"/>
  <c r="AQ21" i="1"/>
  <c r="AQ20" i="1"/>
  <c r="AQ17" i="1"/>
  <c r="AQ16" i="1"/>
  <c r="AQ13" i="1"/>
  <c r="AQ12" i="1"/>
  <c r="AS12" i="1" s="1"/>
  <c r="AQ9" i="1"/>
  <c r="AS9" i="1" s="1"/>
  <c r="CV14" i="1"/>
  <c r="CY14" i="1" s="1"/>
  <c r="BT11" i="1" s="1"/>
  <c r="CV50" i="1"/>
  <c r="CX50" i="1" s="1"/>
  <c r="BQ41" i="1" s="1"/>
  <c r="CV83" i="1"/>
  <c r="CV82" i="1"/>
  <c r="CV63" i="1"/>
  <c r="CX63" i="1" s="1"/>
  <c r="CK41" i="1" s="1"/>
  <c r="CV64" i="1"/>
  <c r="CX64" i="1" s="1"/>
  <c r="CK11" i="1" s="1"/>
  <c r="AX8" i="1"/>
  <c r="J9" i="1"/>
  <c r="CF10" i="1"/>
  <c r="AZ11" i="1"/>
  <c r="J12" i="1"/>
  <c r="BL14" i="1"/>
  <c r="BT17" i="1"/>
  <c r="I22" i="1"/>
  <c r="AQ24" i="1"/>
  <c r="BT24" i="1"/>
  <c r="BL26" i="1"/>
  <c r="CF29" i="1"/>
  <c r="CN35" i="1"/>
  <c r="BT37" i="1"/>
  <c r="AR38" i="1"/>
  <c r="AG49" i="1"/>
  <c r="BK52" i="1"/>
  <c r="AR57" i="1"/>
  <c r="CF57" i="1"/>
  <c r="CN67" i="1"/>
  <c r="CF74" i="1"/>
  <c r="AR77" i="1"/>
  <c r="AQ80" i="1"/>
  <c r="AG83" i="1"/>
  <c r="CE84" i="1"/>
  <c r="CE95" i="1"/>
  <c r="AH105" i="1"/>
  <c r="AH101" i="1"/>
  <c r="AH97" i="1"/>
  <c r="AH93" i="1"/>
  <c r="AH89" i="1"/>
  <c r="AH104" i="1"/>
  <c r="AH100" i="1"/>
  <c r="AH96" i="1"/>
  <c r="AH92" i="1"/>
  <c r="AH88" i="1"/>
  <c r="AH103" i="1"/>
  <c r="AH99" i="1"/>
  <c r="AH95" i="1"/>
  <c r="AH91" i="1"/>
  <c r="AH102" i="1"/>
  <c r="AH86" i="1"/>
  <c r="AH76" i="1"/>
  <c r="AH98" i="1"/>
  <c r="AH85" i="1"/>
  <c r="AH75" i="1"/>
  <c r="AH73" i="1"/>
  <c r="AH71" i="1"/>
  <c r="AH69" i="1"/>
  <c r="AH94" i="1"/>
  <c r="AH84" i="1"/>
  <c r="AH83" i="1"/>
  <c r="AH82" i="1"/>
  <c r="AH81" i="1"/>
  <c r="AH80" i="1"/>
  <c r="AH79" i="1"/>
  <c r="AH78" i="1"/>
  <c r="AH65" i="1"/>
  <c r="AH106" i="1"/>
  <c r="AH77" i="1"/>
  <c r="AH74" i="1"/>
  <c r="AH70" i="1"/>
  <c r="AH62" i="1"/>
  <c r="AH58" i="1"/>
  <c r="AH54" i="1"/>
  <c r="AH50" i="1"/>
  <c r="AH48" i="1"/>
  <c r="AH46" i="1"/>
  <c r="AH44" i="1"/>
  <c r="AH42" i="1"/>
  <c r="AH34" i="1"/>
  <c r="AH32" i="1"/>
  <c r="AH30" i="1"/>
  <c r="AH27" i="1"/>
  <c r="AH23" i="1"/>
  <c r="AH22" i="1"/>
  <c r="AH90" i="1"/>
  <c r="AH87" i="1"/>
  <c r="AH67" i="1"/>
  <c r="AH59" i="1"/>
  <c r="AH55" i="1"/>
  <c r="AH51" i="1"/>
  <c r="AH39" i="1"/>
  <c r="AH37" i="1"/>
  <c r="AH28" i="1"/>
  <c r="AH21" i="1"/>
  <c r="AH20" i="1"/>
  <c r="AH17" i="1"/>
  <c r="AH16" i="1"/>
  <c r="AH13" i="1"/>
  <c r="AH12" i="1"/>
  <c r="AH9" i="1"/>
  <c r="AH72" i="1"/>
  <c r="AH68" i="1"/>
  <c r="AH66" i="1"/>
  <c r="AH60" i="1"/>
  <c r="AH56" i="1"/>
  <c r="AH52" i="1"/>
  <c r="AH49" i="1"/>
  <c r="AH47" i="1"/>
  <c r="AH45" i="1"/>
  <c r="AH43" i="1"/>
  <c r="AH41" i="1"/>
  <c r="AH40" i="1"/>
  <c r="AH35" i="1"/>
  <c r="AH33" i="1"/>
  <c r="AH31" i="1"/>
  <c r="AH26" i="1"/>
  <c r="AH25" i="1"/>
  <c r="AH24" i="1"/>
  <c r="AH18" i="1"/>
  <c r="AH15" i="1"/>
  <c r="AH11" i="1"/>
  <c r="AR105" i="1"/>
  <c r="AR101" i="1"/>
  <c r="AR97" i="1"/>
  <c r="AR93" i="1"/>
  <c r="AR89" i="1"/>
  <c r="AR104" i="1"/>
  <c r="AR100" i="1"/>
  <c r="AR96" i="1"/>
  <c r="AR92" i="1"/>
  <c r="AR88" i="1"/>
  <c r="AR103" i="1"/>
  <c r="AR99" i="1"/>
  <c r="AR95" i="1"/>
  <c r="AR91" i="1"/>
  <c r="AR87" i="1"/>
  <c r="AR98" i="1"/>
  <c r="AR86" i="1"/>
  <c r="AR76" i="1"/>
  <c r="AR94" i="1"/>
  <c r="AR85" i="1"/>
  <c r="AR75" i="1"/>
  <c r="AR73" i="1"/>
  <c r="AR71" i="1"/>
  <c r="AR69" i="1"/>
  <c r="AR106" i="1"/>
  <c r="AR90" i="1"/>
  <c r="AR84" i="1"/>
  <c r="AR83" i="1"/>
  <c r="AR82" i="1"/>
  <c r="AR81" i="1"/>
  <c r="AR80" i="1"/>
  <c r="AR79" i="1"/>
  <c r="AR78" i="1"/>
  <c r="AR65" i="1"/>
  <c r="AR66" i="1"/>
  <c r="AR64" i="1"/>
  <c r="AR63" i="1"/>
  <c r="AR62" i="1"/>
  <c r="AR58" i="1"/>
  <c r="AR54" i="1"/>
  <c r="AR50" i="1"/>
  <c r="AR48" i="1"/>
  <c r="AR46" i="1"/>
  <c r="AR44" i="1"/>
  <c r="AR42" i="1"/>
  <c r="AR34" i="1"/>
  <c r="AR32" i="1"/>
  <c r="AR30" i="1"/>
  <c r="AR27" i="1"/>
  <c r="AR23" i="1"/>
  <c r="AR22" i="1"/>
  <c r="AR72" i="1"/>
  <c r="AR68" i="1"/>
  <c r="AR59" i="1"/>
  <c r="AR55" i="1"/>
  <c r="AR51" i="1"/>
  <c r="AR39" i="1"/>
  <c r="AR37" i="1"/>
  <c r="AR28" i="1"/>
  <c r="AR26" i="1"/>
  <c r="AR25" i="1"/>
  <c r="AR21" i="1"/>
  <c r="AR20" i="1"/>
  <c r="AR17" i="1"/>
  <c r="AR16" i="1"/>
  <c r="AR13" i="1"/>
  <c r="AR12" i="1"/>
  <c r="AR9" i="1"/>
  <c r="AR102" i="1"/>
  <c r="AR60" i="1"/>
  <c r="AR56" i="1"/>
  <c r="AR52" i="1"/>
  <c r="AR49" i="1"/>
  <c r="AR47" i="1"/>
  <c r="AR45" i="1"/>
  <c r="AR43" i="1"/>
  <c r="AR40" i="1"/>
  <c r="AR35" i="1"/>
  <c r="AR33" i="1"/>
  <c r="AR31" i="1"/>
  <c r="AR24" i="1"/>
  <c r="AR18" i="1"/>
  <c r="AR15" i="1"/>
  <c r="AR11" i="1"/>
  <c r="AZ103" i="1"/>
  <c r="AZ99" i="1"/>
  <c r="AZ95" i="1"/>
  <c r="AZ91" i="1"/>
  <c r="AZ87" i="1"/>
  <c r="AZ106" i="1"/>
  <c r="AZ102" i="1"/>
  <c r="AZ98" i="1"/>
  <c r="AZ94" i="1"/>
  <c r="AZ90" i="1"/>
  <c r="AZ105" i="1"/>
  <c r="AZ101" i="1"/>
  <c r="AZ97" i="1"/>
  <c r="AZ93" i="1"/>
  <c r="AZ89" i="1"/>
  <c r="AZ96" i="1"/>
  <c r="AZ84" i="1"/>
  <c r="AZ83" i="1"/>
  <c r="AZ82" i="1"/>
  <c r="AZ81" i="1"/>
  <c r="AZ80" i="1"/>
  <c r="AZ79" i="1"/>
  <c r="AZ78" i="1"/>
  <c r="AZ65" i="1"/>
  <c r="AZ92" i="1"/>
  <c r="AZ77" i="1"/>
  <c r="AZ74" i="1"/>
  <c r="AZ72" i="1"/>
  <c r="AZ70" i="1"/>
  <c r="AZ68" i="1"/>
  <c r="AZ104" i="1"/>
  <c r="AZ88" i="1"/>
  <c r="AZ86" i="1"/>
  <c r="AZ76" i="1"/>
  <c r="AZ63" i="1"/>
  <c r="AZ85" i="1"/>
  <c r="AZ60" i="1"/>
  <c r="AZ56" i="1"/>
  <c r="AZ52" i="1"/>
  <c r="AZ49" i="1"/>
  <c r="AZ47" i="1"/>
  <c r="AZ45" i="1"/>
  <c r="AZ43" i="1"/>
  <c r="AZ40" i="1"/>
  <c r="AZ35" i="1"/>
  <c r="AZ33" i="1"/>
  <c r="AZ31" i="1"/>
  <c r="AZ24" i="1"/>
  <c r="AZ18" i="1"/>
  <c r="AZ15" i="1"/>
  <c r="AZ73" i="1"/>
  <c r="AZ69" i="1"/>
  <c r="AZ61" i="1"/>
  <c r="AZ57" i="1"/>
  <c r="AZ53" i="1"/>
  <c r="AZ38" i="1"/>
  <c r="AZ36" i="1"/>
  <c r="AZ29" i="1"/>
  <c r="AZ19" i="1"/>
  <c r="AZ14" i="1"/>
  <c r="AZ10" i="1"/>
  <c r="AZ67" i="1"/>
  <c r="AZ64" i="1"/>
  <c r="AZ62" i="1"/>
  <c r="AZ58" i="1"/>
  <c r="AZ54" i="1"/>
  <c r="AZ50" i="1"/>
  <c r="AZ48" i="1"/>
  <c r="AZ46" i="1"/>
  <c r="AZ44" i="1"/>
  <c r="AZ42" i="1"/>
  <c r="AZ41" i="1"/>
  <c r="AZ34" i="1"/>
  <c r="AZ32" i="1"/>
  <c r="AZ30" i="1"/>
  <c r="AZ27" i="1"/>
  <c r="AZ26" i="1"/>
  <c r="AZ25" i="1"/>
  <c r="AZ23" i="1"/>
  <c r="AZ22" i="1"/>
  <c r="AZ20" i="1"/>
  <c r="BL105" i="1"/>
  <c r="BL101" i="1"/>
  <c r="BL97" i="1"/>
  <c r="BL93" i="1"/>
  <c r="BL89" i="1"/>
  <c r="BL104" i="1"/>
  <c r="BL100" i="1"/>
  <c r="BL96" i="1"/>
  <c r="BL92" i="1"/>
  <c r="BL88" i="1"/>
  <c r="BL103" i="1"/>
  <c r="BL99" i="1"/>
  <c r="BL95" i="1"/>
  <c r="BL91" i="1"/>
  <c r="BL87" i="1"/>
  <c r="BL106" i="1"/>
  <c r="BL90" i="1"/>
  <c r="BL86" i="1"/>
  <c r="BL76" i="1"/>
  <c r="BL102" i="1"/>
  <c r="BL85" i="1"/>
  <c r="BL75" i="1"/>
  <c r="BL73" i="1"/>
  <c r="BL71" i="1"/>
  <c r="BL69" i="1"/>
  <c r="BL98" i="1"/>
  <c r="BL84" i="1"/>
  <c r="BL83" i="1"/>
  <c r="BL82" i="1"/>
  <c r="BL81" i="1"/>
  <c r="BL80" i="1"/>
  <c r="BL79" i="1"/>
  <c r="BL78" i="1"/>
  <c r="BL65" i="1"/>
  <c r="BL66" i="1"/>
  <c r="BL62" i="1"/>
  <c r="BL58" i="1"/>
  <c r="BL54" i="1"/>
  <c r="BL50" i="1"/>
  <c r="BL48" i="1"/>
  <c r="BL46" i="1"/>
  <c r="BL44" i="1"/>
  <c r="BL34" i="1"/>
  <c r="BL32" i="1"/>
  <c r="BL30" i="1"/>
  <c r="BL27" i="1"/>
  <c r="BL25" i="1"/>
  <c r="BL23" i="1"/>
  <c r="BL22" i="1"/>
  <c r="BL16" i="1"/>
  <c r="BL77" i="1"/>
  <c r="BL74" i="1"/>
  <c r="BL70" i="1"/>
  <c r="BL59" i="1"/>
  <c r="BL55" i="1"/>
  <c r="BL51" i="1"/>
  <c r="BL41" i="1"/>
  <c r="BL39" i="1"/>
  <c r="BL37" i="1"/>
  <c r="BL35" i="1"/>
  <c r="BL28" i="1"/>
  <c r="BL24" i="1"/>
  <c r="BL21" i="1"/>
  <c r="BL17" i="1"/>
  <c r="BL13" i="1"/>
  <c r="BL9" i="1"/>
  <c r="BL94" i="1"/>
  <c r="BL64" i="1"/>
  <c r="BL63" i="1"/>
  <c r="BL60" i="1"/>
  <c r="BL56" i="1"/>
  <c r="BL52" i="1"/>
  <c r="BL49" i="1"/>
  <c r="BL47" i="1"/>
  <c r="BL45" i="1"/>
  <c r="BL43" i="1"/>
  <c r="BL40" i="1"/>
  <c r="BL33" i="1"/>
  <c r="BL31" i="1"/>
  <c r="BL19" i="1"/>
  <c r="BL18" i="1"/>
  <c r="BL15" i="1"/>
  <c r="BL10" i="1"/>
  <c r="BT103" i="1"/>
  <c r="BT99" i="1"/>
  <c r="BT95" i="1"/>
  <c r="BT91" i="1"/>
  <c r="BT87" i="1"/>
  <c r="BT106" i="1"/>
  <c r="BT102" i="1"/>
  <c r="BT98" i="1"/>
  <c r="BT94" i="1"/>
  <c r="BT90" i="1"/>
  <c r="BT105" i="1"/>
  <c r="BT101" i="1"/>
  <c r="BT97" i="1"/>
  <c r="BT93" i="1"/>
  <c r="BT89" i="1"/>
  <c r="BT104" i="1"/>
  <c r="BT88" i="1"/>
  <c r="BT84" i="1"/>
  <c r="BT83" i="1"/>
  <c r="BT82" i="1"/>
  <c r="BT81" i="1"/>
  <c r="BT80" i="1"/>
  <c r="BT79" i="1"/>
  <c r="BT78" i="1"/>
  <c r="BT65" i="1"/>
  <c r="BT100" i="1"/>
  <c r="BT77" i="1"/>
  <c r="BT74" i="1"/>
  <c r="BT72" i="1"/>
  <c r="BT70" i="1"/>
  <c r="BT68" i="1"/>
  <c r="BT96" i="1"/>
  <c r="BT86" i="1"/>
  <c r="BT76" i="1"/>
  <c r="BT63" i="1"/>
  <c r="BT64" i="1"/>
  <c r="BT60" i="1"/>
  <c r="BT56" i="1"/>
  <c r="BT52" i="1"/>
  <c r="BT49" i="1"/>
  <c r="BT47" i="1"/>
  <c r="BT45" i="1"/>
  <c r="BT43" i="1"/>
  <c r="BT41" i="1"/>
  <c r="BT40" i="1"/>
  <c r="BT33" i="1"/>
  <c r="BT31" i="1"/>
  <c r="BT20" i="1"/>
  <c r="BT19" i="1"/>
  <c r="BT18" i="1"/>
  <c r="BT15" i="1"/>
  <c r="BT75" i="1"/>
  <c r="BT71" i="1"/>
  <c r="BT61" i="1"/>
  <c r="BT57" i="1"/>
  <c r="BT53" i="1"/>
  <c r="BT38" i="1"/>
  <c r="BT36" i="1"/>
  <c r="BT29" i="1"/>
  <c r="BT26" i="1"/>
  <c r="BT14" i="1"/>
  <c r="BT12" i="1"/>
  <c r="BT8" i="1"/>
  <c r="BW8" i="1" s="1"/>
  <c r="BT85" i="1"/>
  <c r="BT67" i="1"/>
  <c r="BT62" i="1"/>
  <c r="BT58" i="1"/>
  <c r="BT54" i="1"/>
  <c r="BT50" i="1"/>
  <c r="BT48" i="1"/>
  <c r="BT46" i="1"/>
  <c r="BT44" i="1"/>
  <c r="BT42" i="1"/>
  <c r="BT34" i="1"/>
  <c r="BT32" i="1"/>
  <c r="BT30" i="1"/>
  <c r="BT27" i="1"/>
  <c r="BT25" i="1"/>
  <c r="BT23" i="1"/>
  <c r="BT22" i="1"/>
  <c r="BT16" i="1"/>
  <c r="CX83" i="1"/>
  <c r="CX79" i="1"/>
  <c r="CV52" i="1"/>
  <c r="CX52" i="1" s="1"/>
  <c r="BR41" i="1" s="1"/>
  <c r="CX80" i="1"/>
  <c r="CV53" i="1"/>
  <c r="CX53" i="1" s="1"/>
  <c r="BR10" i="1" s="1"/>
  <c r="CX81" i="1"/>
  <c r="CV54" i="1"/>
  <c r="CX54" i="1" s="1"/>
  <c r="BR12" i="1" s="1"/>
  <c r="CF105" i="1"/>
  <c r="CF101" i="1"/>
  <c r="CF97" i="1"/>
  <c r="CF93" i="1"/>
  <c r="CF89" i="1"/>
  <c r="CF104" i="1"/>
  <c r="CF100" i="1"/>
  <c r="CF96" i="1"/>
  <c r="CF92" i="1"/>
  <c r="CF88" i="1"/>
  <c r="CF103" i="1"/>
  <c r="CF99" i="1"/>
  <c r="CF95" i="1"/>
  <c r="CF91" i="1"/>
  <c r="CF87" i="1"/>
  <c r="CF98" i="1"/>
  <c r="CF86" i="1"/>
  <c r="CF76" i="1"/>
  <c r="CF94" i="1"/>
  <c r="CF85" i="1"/>
  <c r="CF75" i="1"/>
  <c r="CF73" i="1"/>
  <c r="CF71" i="1"/>
  <c r="CF69" i="1"/>
  <c r="CF67" i="1"/>
  <c r="CF106" i="1"/>
  <c r="CF90" i="1"/>
  <c r="CF84" i="1"/>
  <c r="CF83" i="1"/>
  <c r="CF82" i="1"/>
  <c r="CF81" i="1"/>
  <c r="CF80" i="1"/>
  <c r="CF79" i="1"/>
  <c r="CF78" i="1"/>
  <c r="CF65" i="1"/>
  <c r="CF66" i="1"/>
  <c r="CF64" i="1"/>
  <c r="CF63" i="1"/>
  <c r="CF62" i="1"/>
  <c r="CF58" i="1"/>
  <c r="CF54" i="1"/>
  <c r="CF50" i="1"/>
  <c r="CF48" i="1"/>
  <c r="CF46" i="1"/>
  <c r="CF44" i="1"/>
  <c r="CF42" i="1"/>
  <c r="CF41" i="1"/>
  <c r="CF34" i="1"/>
  <c r="CF32" i="1"/>
  <c r="CF30" i="1"/>
  <c r="CF27" i="1"/>
  <c r="CF25" i="1"/>
  <c r="CF23" i="1"/>
  <c r="CF22" i="1"/>
  <c r="CF16" i="1"/>
  <c r="CF102" i="1"/>
  <c r="CF72" i="1"/>
  <c r="CF68" i="1"/>
  <c r="CF59" i="1"/>
  <c r="CF55" i="1"/>
  <c r="CF51" i="1"/>
  <c r="CF39" i="1"/>
  <c r="CF37" i="1"/>
  <c r="CF35" i="1"/>
  <c r="CF28" i="1"/>
  <c r="CF24" i="1"/>
  <c r="CF21" i="1"/>
  <c r="CF17" i="1"/>
  <c r="CF13" i="1"/>
  <c r="CF12" i="1"/>
  <c r="CF11" i="1"/>
  <c r="CF9" i="1"/>
  <c r="CF60" i="1"/>
  <c r="CF56" i="1"/>
  <c r="CF52" i="1"/>
  <c r="CF49" i="1"/>
  <c r="CF47" i="1"/>
  <c r="CF45" i="1"/>
  <c r="CF43" i="1"/>
  <c r="CF40" i="1"/>
  <c r="CF33" i="1"/>
  <c r="CF31" i="1"/>
  <c r="CF20" i="1"/>
  <c r="CF19" i="1"/>
  <c r="CF18" i="1"/>
  <c r="CF15" i="1"/>
  <c r="CN103" i="1"/>
  <c r="CN99" i="1"/>
  <c r="CN95" i="1"/>
  <c r="CN91" i="1"/>
  <c r="CN87" i="1"/>
  <c r="CN106" i="1"/>
  <c r="CN102" i="1"/>
  <c r="CN98" i="1"/>
  <c r="CN94" i="1"/>
  <c r="CN90" i="1"/>
  <c r="CN105" i="1"/>
  <c r="CN101" i="1"/>
  <c r="CN97" i="1"/>
  <c r="CN93" i="1"/>
  <c r="CN89" i="1"/>
  <c r="CN96" i="1"/>
  <c r="CN84" i="1"/>
  <c r="CN83" i="1"/>
  <c r="CN82" i="1"/>
  <c r="CN81" i="1"/>
  <c r="CN80" i="1"/>
  <c r="CN79" i="1"/>
  <c r="CN78" i="1"/>
  <c r="CN65" i="1"/>
  <c r="CN92" i="1"/>
  <c r="CN77" i="1"/>
  <c r="CN74" i="1"/>
  <c r="CN72" i="1"/>
  <c r="CN70" i="1"/>
  <c r="CN68" i="1"/>
  <c r="CN104" i="1"/>
  <c r="CN88" i="1"/>
  <c r="CN86" i="1"/>
  <c r="CN76" i="1"/>
  <c r="CN63" i="1"/>
  <c r="CN85" i="1"/>
  <c r="CN60" i="1"/>
  <c r="CN56" i="1"/>
  <c r="CN52" i="1"/>
  <c r="CN49" i="1"/>
  <c r="CN47" i="1"/>
  <c r="CN45" i="1"/>
  <c r="CN43" i="1"/>
  <c r="CN41" i="1"/>
  <c r="CN40" i="1"/>
  <c r="CN33" i="1"/>
  <c r="CN31" i="1"/>
  <c r="CN20" i="1"/>
  <c r="CN19" i="1"/>
  <c r="CN14" i="1"/>
  <c r="CN73" i="1"/>
  <c r="CN69" i="1"/>
  <c r="CN61" i="1"/>
  <c r="CN57" i="1"/>
  <c r="CN53" i="1"/>
  <c r="CN38" i="1"/>
  <c r="CN36" i="1"/>
  <c r="CN29" i="1"/>
  <c r="CN27" i="1"/>
  <c r="CN26" i="1"/>
  <c r="CN10" i="1"/>
  <c r="CN100" i="1"/>
  <c r="CN64" i="1"/>
  <c r="CN62" i="1"/>
  <c r="CN58" i="1"/>
  <c r="CN54" i="1"/>
  <c r="CN50" i="1"/>
  <c r="CN48" i="1"/>
  <c r="CN46" i="1"/>
  <c r="CN44" i="1"/>
  <c r="CN42" i="1"/>
  <c r="CN34" i="1"/>
  <c r="CN32" i="1"/>
  <c r="CN30" i="1"/>
  <c r="CN25" i="1"/>
  <c r="CN24" i="1"/>
  <c r="CN23" i="1"/>
  <c r="CN22" i="1"/>
  <c r="CN16" i="1"/>
  <c r="CN12" i="1"/>
  <c r="CN11" i="1"/>
  <c r="CN9" i="1"/>
  <c r="CV65" i="1"/>
  <c r="CX65" i="1" s="1"/>
  <c r="CL12" i="1" s="1"/>
  <c r="CV18" i="1"/>
  <c r="CY18" i="1" s="1"/>
  <c r="CO8" i="1" s="1"/>
  <c r="Z8" i="1"/>
  <c r="AG8" i="1"/>
  <c r="AP8" i="1"/>
  <c r="AZ8" i="1"/>
  <c r="M9" i="1"/>
  <c r="Z10" i="1"/>
  <c r="AQ10" i="1"/>
  <c r="BT10" i="1"/>
  <c r="J11" i="1"/>
  <c r="BL11" i="1"/>
  <c r="CD11" i="1"/>
  <c r="M12" i="1"/>
  <c r="BL12" i="1"/>
  <c r="CP12" i="1"/>
  <c r="J13" i="1"/>
  <c r="AP13" i="1"/>
  <c r="AS13" i="1" s="1"/>
  <c r="BJ13" i="1"/>
  <c r="BM13" i="1" s="1"/>
  <c r="CD13" i="1"/>
  <c r="AH14" i="1"/>
  <c r="BV14" i="1"/>
  <c r="AG15" i="1"/>
  <c r="BU15" i="1"/>
  <c r="CV15" i="1"/>
  <c r="CY15" i="1" s="1"/>
  <c r="BU42" i="1" s="1"/>
  <c r="J17" i="1"/>
  <c r="AP17" i="1"/>
  <c r="AS17" i="1" s="1"/>
  <c r="CD17" i="1"/>
  <c r="BA18" i="1"/>
  <c r="BB19" i="1"/>
  <c r="CE19" i="1"/>
  <c r="CO20" i="1"/>
  <c r="BT21" i="1"/>
  <c r="M22" i="1"/>
  <c r="BA24" i="1"/>
  <c r="CD24" i="1"/>
  <c r="AW25" i="1"/>
  <c r="AP26" i="1"/>
  <c r="BV26" i="1"/>
  <c r="M27" i="1"/>
  <c r="J28" i="1"/>
  <c r="AP28" i="1"/>
  <c r="CD28" i="1"/>
  <c r="BB29" i="1"/>
  <c r="CP29" i="1"/>
  <c r="M30" i="1"/>
  <c r="BA31" i="1"/>
  <c r="CO31" i="1"/>
  <c r="T32" i="1"/>
  <c r="Z33" i="1"/>
  <c r="BK33" i="1"/>
  <c r="AG35" i="1"/>
  <c r="BJ35" i="1"/>
  <c r="AX41" i="1"/>
  <c r="BG41" i="1"/>
  <c r="BM41" i="1" s="1"/>
  <c r="AO41" i="1"/>
  <c r="AH36" i="1"/>
  <c r="BV36" i="1"/>
  <c r="J37" i="1"/>
  <c r="AP37" i="1"/>
  <c r="AS37" i="1" s="1"/>
  <c r="CD37" i="1"/>
  <c r="BB38" i="1"/>
  <c r="CP38" i="1"/>
  <c r="BJ39" i="1"/>
  <c r="AG40" i="1"/>
  <c r="BU40" i="1"/>
  <c r="I41" i="1"/>
  <c r="AC41" i="1"/>
  <c r="M42" i="1"/>
  <c r="BA43" i="1"/>
  <c r="CO43" i="1"/>
  <c r="T44" i="1"/>
  <c r="Z45" i="1"/>
  <c r="BK45" i="1"/>
  <c r="AG47" i="1"/>
  <c r="BU47" i="1"/>
  <c r="I48" i="1"/>
  <c r="AQ49" i="1"/>
  <c r="CE49" i="1"/>
  <c r="M50" i="1"/>
  <c r="BJ51" i="1"/>
  <c r="CV51" i="1"/>
  <c r="CX51" i="1" s="1"/>
  <c r="BQ20" i="1" s="1"/>
  <c r="AG52" i="1"/>
  <c r="BU52" i="1"/>
  <c r="AR53" i="1"/>
  <c r="CF53" i="1"/>
  <c r="T54" i="1"/>
  <c r="BT55" i="1"/>
  <c r="AQ56" i="1"/>
  <c r="CE56" i="1"/>
  <c r="BB57" i="1"/>
  <c r="CP57" i="1"/>
  <c r="AP59" i="1"/>
  <c r="AS59" i="1" s="1"/>
  <c r="CD59" i="1"/>
  <c r="AA61" i="1"/>
  <c r="BL61" i="1"/>
  <c r="I62" i="1"/>
  <c r="BK63" i="1"/>
  <c r="BJ64" i="1"/>
  <c r="BM64" i="1" s="1"/>
  <c r="T65" i="1"/>
  <c r="BT66" i="1"/>
  <c r="AA67" i="1"/>
  <c r="AR70" i="1"/>
  <c r="AZ71" i="1"/>
  <c r="BL72" i="1"/>
  <c r="CF77" i="1"/>
  <c r="AG79" i="1"/>
  <c r="CE80" i="1"/>
  <c r="J103" i="1"/>
  <c r="J99" i="1"/>
  <c r="J95" i="1"/>
  <c r="J91" i="1"/>
  <c r="J106" i="1"/>
  <c r="J102" i="1"/>
  <c r="J98" i="1"/>
  <c r="J94" i="1"/>
  <c r="J90" i="1"/>
  <c r="J105" i="1"/>
  <c r="J101" i="1"/>
  <c r="J97" i="1"/>
  <c r="J93" i="1"/>
  <c r="J89" i="1"/>
  <c r="J100" i="1"/>
  <c r="J84" i="1"/>
  <c r="J83" i="1"/>
  <c r="J82" i="1"/>
  <c r="J81" i="1"/>
  <c r="J80" i="1"/>
  <c r="J79" i="1"/>
  <c r="J78" i="1"/>
  <c r="J65" i="1"/>
  <c r="J96" i="1"/>
  <c r="J87" i="1"/>
  <c r="J77" i="1"/>
  <c r="J74" i="1"/>
  <c r="J72" i="1"/>
  <c r="J70" i="1"/>
  <c r="J68" i="1"/>
  <c r="J92" i="1"/>
  <c r="J86" i="1"/>
  <c r="J76" i="1"/>
  <c r="J75" i="1"/>
  <c r="J71" i="1"/>
  <c r="J67" i="1"/>
  <c r="J60" i="1"/>
  <c r="J56" i="1"/>
  <c r="J52" i="1"/>
  <c r="J49" i="1"/>
  <c r="J47" i="1"/>
  <c r="J45" i="1"/>
  <c r="J43" i="1"/>
  <c r="J40" i="1"/>
  <c r="J35" i="1"/>
  <c r="J33" i="1"/>
  <c r="J31" i="1"/>
  <c r="J26" i="1"/>
  <c r="J25" i="1"/>
  <c r="J24" i="1"/>
  <c r="J23" i="1"/>
  <c r="J18" i="1"/>
  <c r="J16" i="1"/>
  <c r="J15" i="1"/>
  <c r="J85" i="1"/>
  <c r="J66" i="1"/>
  <c r="J64" i="1"/>
  <c r="J61" i="1"/>
  <c r="J57" i="1"/>
  <c r="J53" i="1"/>
  <c r="J38" i="1"/>
  <c r="J36" i="1"/>
  <c r="J29" i="1"/>
  <c r="J19" i="1"/>
  <c r="J14" i="1"/>
  <c r="J10" i="1"/>
  <c r="J104" i="1"/>
  <c r="J73" i="1"/>
  <c r="J69" i="1"/>
  <c r="J62" i="1"/>
  <c r="J58" i="1"/>
  <c r="J54" i="1"/>
  <c r="J50" i="1"/>
  <c r="J48" i="1"/>
  <c r="J46" i="1"/>
  <c r="J44" i="1"/>
  <c r="J42" i="1"/>
  <c r="J41" i="1"/>
  <c r="J34" i="1"/>
  <c r="J32" i="1"/>
  <c r="J30" i="1"/>
  <c r="J27" i="1"/>
  <c r="J22" i="1"/>
  <c r="BK106" i="1"/>
  <c r="BK102" i="1"/>
  <c r="BK98" i="1"/>
  <c r="BK94" i="1"/>
  <c r="BK90" i="1"/>
  <c r="BK105" i="1"/>
  <c r="BK101" i="1"/>
  <c r="BK97" i="1"/>
  <c r="BK93" i="1"/>
  <c r="BK89" i="1"/>
  <c r="BK104" i="1"/>
  <c r="BK100" i="1"/>
  <c r="BK96" i="1"/>
  <c r="BK92" i="1"/>
  <c r="BK88" i="1"/>
  <c r="BK99" i="1"/>
  <c r="BK77" i="1"/>
  <c r="BK74" i="1"/>
  <c r="BK72" i="1"/>
  <c r="BK70" i="1"/>
  <c r="BK68" i="1"/>
  <c r="BK66" i="1"/>
  <c r="BK95" i="1"/>
  <c r="BK86" i="1"/>
  <c r="BK76" i="1"/>
  <c r="BK91" i="1"/>
  <c r="BK85" i="1"/>
  <c r="BK75" i="1"/>
  <c r="BK73" i="1"/>
  <c r="BK71" i="1"/>
  <c r="BK69" i="1"/>
  <c r="BK67" i="1"/>
  <c r="BK64" i="1"/>
  <c r="BK87" i="1"/>
  <c r="BK83" i="1"/>
  <c r="BK79" i="1"/>
  <c r="BK61" i="1"/>
  <c r="BK57" i="1"/>
  <c r="BK53" i="1"/>
  <c r="BK38" i="1"/>
  <c r="BK36" i="1"/>
  <c r="BK29" i="1"/>
  <c r="BK26" i="1"/>
  <c r="BK20" i="1"/>
  <c r="BK14" i="1"/>
  <c r="BK84" i="1"/>
  <c r="BK80" i="1"/>
  <c r="BK62" i="1"/>
  <c r="BK58" i="1"/>
  <c r="BK54" i="1"/>
  <c r="BK50" i="1"/>
  <c r="BK48" i="1"/>
  <c r="BK46" i="1"/>
  <c r="BK44" i="1"/>
  <c r="BK42" i="1"/>
  <c r="BK34" i="1"/>
  <c r="BK32" i="1"/>
  <c r="BK30" i="1"/>
  <c r="BK27" i="1"/>
  <c r="BK25" i="1"/>
  <c r="BK23" i="1"/>
  <c r="BK22" i="1"/>
  <c r="BK16" i="1"/>
  <c r="BK12" i="1"/>
  <c r="BK81" i="1"/>
  <c r="BK65" i="1"/>
  <c r="BK59" i="1"/>
  <c r="BK55" i="1"/>
  <c r="BM55" i="1" s="1"/>
  <c r="BK51" i="1"/>
  <c r="BK41" i="1"/>
  <c r="BK39" i="1"/>
  <c r="BK37" i="1"/>
  <c r="BK35" i="1"/>
  <c r="BK28" i="1"/>
  <c r="BK24" i="1"/>
  <c r="BK21" i="1"/>
  <c r="BM21" i="1" s="1"/>
  <c r="BK17" i="1"/>
  <c r="BK13" i="1"/>
  <c r="BK9" i="1"/>
  <c r="BM9" i="1" s="1"/>
  <c r="J8" i="1"/>
  <c r="BG8" i="1"/>
  <c r="BK15" i="1"/>
  <c r="AQ18" i="1"/>
  <c r="AR19" i="1"/>
  <c r="AS25" i="1"/>
  <c r="I27" i="1"/>
  <c r="BT28" i="1"/>
  <c r="AR29" i="1"/>
  <c r="CE31" i="1"/>
  <c r="AZ39" i="1"/>
  <c r="BK40" i="1"/>
  <c r="AQ43" i="1"/>
  <c r="CE43" i="1"/>
  <c r="CN51" i="1"/>
  <c r="AG56" i="1"/>
  <c r="AQ60" i="1"/>
  <c r="CN75" i="1"/>
  <c r="L105" i="1"/>
  <c r="L101" i="1"/>
  <c r="L97" i="1"/>
  <c r="L93" i="1"/>
  <c r="L89" i="1"/>
  <c r="L104" i="1"/>
  <c r="L100" i="1"/>
  <c r="L96" i="1"/>
  <c r="L92" i="1"/>
  <c r="L88" i="1"/>
  <c r="L103" i="1"/>
  <c r="L99" i="1"/>
  <c r="L95" i="1"/>
  <c r="L91" i="1"/>
  <c r="L98" i="1"/>
  <c r="L86" i="1"/>
  <c r="L76" i="1"/>
  <c r="L94" i="1"/>
  <c r="L85" i="1"/>
  <c r="L75" i="1"/>
  <c r="L73" i="1"/>
  <c r="L71" i="1"/>
  <c r="L69" i="1"/>
  <c r="L106" i="1"/>
  <c r="L90" i="1"/>
  <c r="L84" i="1"/>
  <c r="L83" i="1"/>
  <c r="L82" i="1"/>
  <c r="L81" i="1"/>
  <c r="L80" i="1"/>
  <c r="L79" i="1"/>
  <c r="L78" i="1"/>
  <c r="L65" i="1"/>
  <c r="L87" i="1"/>
  <c r="L66" i="1"/>
  <c r="L64" i="1"/>
  <c r="L62" i="1"/>
  <c r="L58" i="1"/>
  <c r="L54" i="1"/>
  <c r="L50" i="1"/>
  <c r="L48" i="1"/>
  <c r="L46" i="1"/>
  <c r="L44" i="1"/>
  <c r="L42" i="1"/>
  <c r="L41" i="1"/>
  <c r="L34" i="1"/>
  <c r="L32" i="1"/>
  <c r="L30" i="1"/>
  <c r="L27" i="1"/>
  <c r="L22" i="1"/>
  <c r="L72" i="1"/>
  <c r="L68" i="1"/>
  <c r="L63" i="1"/>
  <c r="L59" i="1"/>
  <c r="L55" i="1"/>
  <c r="L51" i="1"/>
  <c r="L39" i="1"/>
  <c r="L37" i="1"/>
  <c r="L28" i="1"/>
  <c r="L21" i="1"/>
  <c r="L20" i="1"/>
  <c r="L17" i="1"/>
  <c r="L13" i="1"/>
  <c r="L12" i="1"/>
  <c r="L9" i="1"/>
  <c r="L60" i="1"/>
  <c r="L56" i="1"/>
  <c r="L52" i="1"/>
  <c r="L49" i="1"/>
  <c r="L47" i="1"/>
  <c r="L45" i="1"/>
  <c r="L43" i="1"/>
  <c r="L40" i="1"/>
  <c r="L35" i="1"/>
  <c r="L33" i="1"/>
  <c r="L31" i="1"/>
  <c r="L26" i="1"/>
  <c r="L25" i="1"/>
  <c r="L24" i="1"/>
  <c r="L23" i="1"/>
  <c r="L18" i="1"/>
  <c r="L16" i="1"/>
  <c r="L15" i="1"/>
  <c r="L11" i="1"/>
  <c r="M104" i="1"/>
  <c r="M100" i="1"/>
  <c r="M96" i="1"/>
  <c r="M92" i="1"/>
  <c r="M88" i="1"/>
  <c r="M103" i="1"/>
  <c r="M99" i="1"/>
  <c r="M95" i="1"/>
  <c r="M91" i="1"/>
  <c r="M106" i="1"/>
  <c r="M102" i="1"/>
  <c r="M98" i="1"/>
  <c r="M94" i="1"/>
  <c r="M90" i="1"/>
  <c r="M105" i="1"/>
  <c r="M89" i="1"/>
  <c r="M85" i="1"/>
  <c r="M75" i="1"/>
  <c r="M73" i="1"/>
  <c r="M71" i="1"/>
  <c r="M69" i="1"/>
  <c r="M67" i="1"/>
  <c r="M101" i="1"/>
  <c r="M84" i="1"/>
  <c r="M83" i="1"/>
  <c r="M82" i="1"/>
  <c r="M81" i="1"/>
  <c r="M80" i="1"/>
  <c r="M79" i="1"/>
  <c r="M78" i="1"/>
  <c r="M97" i="1"/>
  <c r="M87" i="1"/>
  <c r="M77" i="1"/>
  <c r="M74" i="1"/>
  <c r="M72" i="1"/>
  <c r="M70" i="1"/>
  <c r="M68" i="1"/>
  <c r="M66" i="1"/>
  <c r="M63" i="1"/>
  <c r="M59" i="1"/>
  <c r="M55" i="1"/>
  <c r="M51" i="1"/>
  <c r="M39" i="1"/>
  <c r="M37" i="1"/>
  <c r="M28" i="1"/>
  <c r="M21" i="1"/>
  <c r="M20" i="1"/>
  <c r="M17" i="1"/>
  <c r="M76" i="1"/>
  <c r="M65" i="1"/>
  <c r="M60" i="1"/>
  <c r="M56" i="1"/>
  <c r="M52" i="1"/>
  <c r="M49" i="1"/>
  <c r="M47" i="1"/>
  <c r="M45" i="1"/>
  <c r="M43" i="1"/>
  <c r="M40" i="1"/>
  <c r="M35" i="1"/>
  <c r="M33" i="1"/>
  <c r="M31" i="1"/>
  <c r="M26" i="1"/>
  <c r="M25" i="1"/>
  <c r="M24" i="1"/>
  <c r="M23" i="1"/>
  <c r="M18" i="1"/>
  <c r="M16" i="1"/>
  <c r="M15" i="1"/>
  <c r="M11" i="1"/>
  <c r="M93" i="1"/>
  <c r="M86" i="1"/>
  <c r="M61" i="1"/>
  <c r="M57" i="1"/>
  <c r="M53" i="1"/>
  <c r="M38" i="1"/>
  <c r="M36" i="1"/>
  <c r="M29" i="1"/>
  <c r="M19" i="1"/>
  <c r="M14" i="1"/>
  <c r="M10" i="1"/>
  <c r="Z106" i="1"/>
  <c r="Z102" i="1"/>
  <c r="Z98" i="1"/>
  <c r="Z94" i="1"/>
  <c r="Z90" i="1"/>
  <c r="Z105" i="1"/>
  <c r="Z101" i="1"/>
  <c r="Z97" i="1"/>
  <c r="Z93" i="1"/>
  <c r="Z89" i="1"/>
  <c r="Z104" i="1"/>
  <c r="Z100" i="1"/>
  <c r="Z96" i="1"/>
  <c r="Z92" i="1"/>
  <c r="Z88" i="1"/>
  <c r="Z99" i="1"/>
  <c r="Z87" i="1"/>
  <c r="Z77" i="1"/>
  <c r="Z74" i="1"/>
  <c r="Z72" i="1"/>
  <c r="Z70" i="1"/>
  <c r="Z68" i="1"/>
  <c r="Z66" i="1"/>
  <c r="Z95" i="1"/>
  <c r="Z86" i="1"/>
  <c r="Z76" i="1"/>
  <c r="Z91" i="1"/>
  <c r="Z85" i="1"/>
  <c r="Z75" i="1"/>
  <c r="Z73" i="1"/>
  <c r="Z71" i="1"/>
  <c r="Z69" i="1"/>
  <c r="Z67" i="1"/>
  <c r="Z64" i="1"/>
  <c r="Z103" i="1"/>
  <c r="Z83" i="1"/>
  <c r="Z79" i="1"/>
  <c r="Z61" i="1"/>
  <c r="Z57" i="1"/>
  <c r="Z53" i="1"/>
  <c r="Z38" i="1"/>
  <c r="Z36" i="1"/>
  <c r="Z29" i="1"/>
  <c r="Z19" i="1"/>
  <c r="Z84" i="1"/>
  <c r="Z80" i="1"/>
  <c r="Z62" i="1"/>
  <c r="Z58" i="1"/>
  <c r="Z54" i="1"/>
  <c r="Z50" i="1"/>
  <c r="Z48" i="1"/>
  <c r="Z46" i="1"/>
  <c r="Z44" i="1"/>
  <c r="Z42" i="1"/>
  <c r="Z34" i="1"/>
  <c r="Z32" i="1"/>
  <c r="Z30" i="1"/>
  <c r="Z27" i="1"/>
  <c r="Z25" i="1"/>
  <c r="Z22" i="1"/>
  <c r="Z81" i="1"/>
  <c r="Z65" i="1"/>
  <c r="Z59" i="1"/>
  <c r="Z55" i="1"/>
  <c r="Z51" i="1"/>
  <c r="Z41" i="1"/>
  <c r="Z39" i="1"/>
  <c r="Z37" i="1"/>
  <c r="Z28" i="1"/>
  <c r="Z23" i="1"/>
  <c r="Z21" i="1"/>
  <c r="Z20" i="1"/>
  <c r="Z17" i="1"/>
  <c r="Z16" i="1"/>
  <c r="Z13" i="1"/>
  <c r="Z12" i="1"/>
  <c r="Z9" i="1"/>
  <c r="BG26" i="1"/>
  <c r="BA106" i="1"/>
  <c r="BA102" i="1"/>
  <c r="BA98" i="1"/>
  <c r="BA94" i="1"/>
  <c r="BA90" i="1"/>
  <c r="BA105" i="1"/>
  <c r="BA101" i="1"/>
  <c r="BA97" i="1"/>
  <c r="BA93" i="1"/>
  <c r="BA89" i="1"/>
  <c r="BA104" i="1"/>
  <c r="BA100" i="1"/>
  <c r="BA96" i="1"/>
  <c r="BA92" i="1"/>
  <c r="BA88" i="1"/>
  <c r="BA103" i="1"/>
  <c r="BA87" i="1"/>
  <c r="BA77" i="1"/>
  <c r="BA74" i="1"/>
  <c r="BA72" i="1"/>
  <c r="BA70" i="1"/>
  <c r="BA68" i="1"/>
  <c r="BA66" i="1"/>
  <c r="BA99" i="1"/>
  <c r="BA86" i="1"/>
  <c r="BA76" i="1"/>
  <c r="BA95" i="1"/>
  <c r="BA85" i="1"/>
  <c r="BA75" i="1"/>
  <c r="BA73" i="1"/>
  <c r="BA71" i="1"/>
  <c r="BA69" i="1"/>
  <c r="BA67" i="1"/>
  <c r="BA64" i="1"/>
  <c r="BA82" i="1"/>
  <c r="BA78" i="1"/>
  <c r="BA65" i="1"/>
  <c r="BA61" i="1"/>
  <c r="BA57" i="1"/>
  <c r="BA53" i="1"/>
  <c r="BA38" i="1"/>
  <c r="BA36" i="1"/>
  <c r="BA29" i="1"/>
  <c r="BA19" i="1"/>
  <c r="BA14" i="1"/>
  <c r="BA83" i="1"/>
  <c r="BA79" i="1"/>
  <c r="BA62" i="1"/>
  <c r="BA58" i="1"/>
  <c r="BA54" i="1"/>
  <c r="BA50" i="1"/>
  <c r="BA48" i="1"/>
  <c r="BA46" i="1"/>
  <c r="BA44" i="1"/>
  <c r="BA42" i="1"/>
  <c r="BA41" i="1"/>
  <c r="BA34" i="1"/>
  <c r="BA32" i="1"/>
  <c r="BA30" i="1"/>
  <c r="BA27" i="1"/>
  <c r="BA26" i="1"/>
  <c r="BA25" i="1"/>
  <c r="BA23" i="1"/>
  <c r="BA22" i="1"/>
  <c r="BA20" i="1"/>
  <c r="BA91" i="1"/>
  <c r="BA84" i="1"/>
  <c r="BA80" i="1"/>
  <c r="BA63" i="1"/>
  <c r="BA59" i="1"/>
  <c r="BA55" i="1"/>
  <c r="BA51" i="1"/>
  <c r="BA39" i="1"/>
  <c r="BA37" i="1"/>
  <c r="BA28" i="1"/>
  <c r="BA21" i="1"/>
  <c r="BA17" i="1"/>
  <c r="BA16" i="1"/>
  <c r="BA13" i="1"/>
  <c r="BA12" i="1"/>
  <c r="BA11" i="1"/>
  <c r="BA9" i="1"/>
  <c r="BU106" i="1"/>
  <c r="BU102" i="1"/>
  <c r="BU98" i="1"/>
  <c r="BU94" i="1"/>
  <c r="BU90" i="1"/>
  <c r="BU105" i="1"/>
  <c r="BU101" i="1"/>
  <c r="BU97" i="1"/>
  <c r="BU93" i="1"/>
  <c r="BU89" i="1"/>
  <c r="BU104" i="1"/>
  <c r="BU100" i="1"/>
  <c r="BU96" i="1"/>
  <c r="BU92" i="1"/>
  <c r="BU88" i="1"/>
  <c r="BU95" i="1"/>
  <c r="BU77" i="1"/>
  <c r="BU74" i="1"/>
  <c r="BU72" i="1"/>
  <c r="BU70" i="1"/>
  <c r="BU68" i="1"/>
  <c r="BU66" i="1"/>
  <c r="BU91" i="1"/>
  <c r="BU86" i="1"/>
  <c r="BU76" i="1"/>
  <c r="BU103" i="1"/>
  <c r="BU87" i="1"/>
  <c r="BU85" i="1"/>
  <c r="BU75" i="1"/>
  <c r="BU73" i="1"/>
  <c r="BU71" i="1"/>
  <c r="BU69" i="1"/>
  <c r="BU67" i="1"/>
  <c r="BU64" i="1"/>
  <c r="BU84" i="1"/>
  <c r="BU80" i="1"/>
  <c r="BU65" i="1"/>
  <c r="BU63" i="1"/>
  <c r="BU61" i="1"/>
  <c r="BU57" i="1"/>
  <c r="BU53" i="1"/>
  <c r="BU38" i="1"/>
  <c r="BU36" i="1"/>
  <c r="BU29" i="1"/>
  <c r="BU26" i="1"/>
  <c r="BU14" i="1"/>
  <c r="BU99" i="1"/>
  <c r="BU81" i="1"/>
  <c r="BU62" i="1"/>
  <c r="BU58" i="1"/>
  <c r="BU54" i="1"/>
  <c r="BU50" i="1"/>
  <c r="BU48" i="1"/>
  <c r="BU46" i="1"/>
  <c r="BU44" i="1"/>
  <c r="BU34" i="1"/>
  <c r="BU32" i="1"/>
  <c r="BU30" i="1"/>
  <c r="BU27" i="1"/>
  <c r="BU25" i="1"/>
  <c r="BU23" i="1"/>
  <c r="BU22" i="1"/>
  <c r="BU16" i="1"/>
  <c r="BU82" i="1"/>
  <c r="BU78" i="1"/>
  <c r="BU59" i="1"/>
  <c r="BU55" i="1"/>
  <c r="BU51" i="1"/>
  <c r="BU39" i="1"/>
  <c r="BU37" i="1"/>
  <c r="BU35" i="1"/>
  <c r="BU28" i="1"/>
  <c r="BU24" i="1"/>
  <c r="BU21" i="1"/>
  <c r="BU17" i="1"/>
  <c r="BU13" i="1"/>
  <c r="BU10" i="1"/>
  <c r="BU9" i="1"/>
  <c r="CV79" i="1"/>
  <c r="CV78" i="1"/>
  <c r="CY78" i="1" s="1"/>
  <c r="CV56" i="1"/>
  <c r="CX56" i="1" s="1"/>
  <c r="BS11" i="1" s="1"/>
  <c r="CV57" i="1"/>
  <c r="CX57" i="1" s="1"/>
  <c r="CA41" i="1" s="1"/>
  <c r="CV58" i="1"/>
  <c r="CX58" i="1" s="1"/>
  <c r="CA10" i="1" s="1"/>
  <c r="CV16" i="1"/>
  <c r="CY16" i="1" s="1"/>
  <c r="CD42" i="1" s="1"/>
  <c r="CO106" i="1"/>
  <c r="CO102" i="1"/>
  <c r="CO98" i="1"/>
  <c r="CO94" i="1"/>
  <c r="CO90" i="1"/>
  <c r="CO105" i="1"/>
  <c r="CO101" i="1"/>
  <c r="CO97" i="1"/>
  <c r="CO93" i="1"/>
  <c r="CO89" i="1"/>
  <c r="CO104" i="1"/>
  <c r="CO100" i="1"/>
  <c r="CO96" i="1"/>
  <c r="CO92" i="1"/>
  <c r="CO88" i="1"/>
  <c r="CO103" i="1"/>
  <c r="CO87" i="1"/>
  <c r="CO77" i="1"/>
  <c r="CO74" i="1"/>
  <c r="CO72" i="1"/>
  <c r="CO70" i="1"/>
  <c r="CO68" i="1"/>
  <c r="CO66" i="1"/>
  <c r="CO99" i="1"/>
  <c r="CO86" i="1"/>
  <c r="CO76" i="1"/>
  <c r="CO95" i="1"/>
  <c r="CO85" i="1"/>
  <c r="CO75" i="1"/>
  <c r="CO73" i="1"/>
  <c r="CO71" i="1"/>
  <c r="CO69" i="1"/>
  <c r="CO67" i="1"/>
  <c r="CO64" i="1"/>
  <c r="CO82" i="1"/>
  <c r="CO78" i="1"/>
  <c r="CO65" i="1"/>
  <c r="CO61" i="1"/>
  <c r="CO57" i="1"/>
  <c r="CO53" i="1"/>
  <c r="CO38" i="1"/>
  <c r="CO36" i="1"/>
  <c r="CO29" i="1"/>
  <c r="CO27" i="1"/>
  <c r="CO26" i="1"/>
  <c r="CO91" i="1"/>
  <c r="CO83" i="1"/>
  <c r="CO79" i="1"/>
  <c r="CO62" i="1"/>
  <c r="CO58" i="1"/>
  <c r="CO54" i="1"/>
  <c r="CO50" i="1"/>
  <c r="CO48" i="1"/>
  <c r="CO46" i="1"/>
  <c r="CO44" i="1"/>
  <c r="CO42" i="1"/>
  <c r="CO34" i="1"/>
  <c r="CO32" i="1"/>
  <c r="CO30" i="1"/>
  <c r="CO25" i="1"/>
  <c r="CO24" i="1"/>
  <c r="CO23" i="1"/>
  <c r="CO22" i="1"/>
  <c r="CO16" i="1"/>
  <c r="CO12" i="1"/>
  <c r="CO11" i="1"/>
  <c r="CO9" i="1"/>
  <c r="CO84" i="1"/>
  <c r="CO80" i="1"/>
  <c r="CO63" i="1"/>
  <c r="CO59" i="1"/>
  <c r="CO55" i="1"/>
  <c r="CO51" i="1"/>
  <c r="CO39" i="1"/>
  <c r="CO37" i="1"/>
  <c r="CO35" i="1"/>
  <c r="CO28" i="1"/>
  <c r="CO21" i="1"/>
  <c r="CO17" i="1"/>
  <c r="CO15" i="1"/>
  <c r="CO13" i="1"/>
  <c r="L8" i="1"/>
  <c r="AA8" i="1"/>
  <c r="AH8" i="1"/>
  <c r="AQ8" i="1"/>
  <c r="BA8" i="1"/>
  <c r="BK8" i="1"/>
  <c r="AZ9" i="1"/>
  <c r="BT9" i="1"/>
  <c r="L10" i="1"/>
  <c r="AA10" i="1"/>
  <c r="AR10" i="1"/>
  <c r="BJ10" i="1"/>
  <c r="Z11" i="1"/>
  <c r="AQ11" i="1"/>
  <c r="BH11" i="1"/>
  <c r="AZ12" i="1"/>
  <c r="CD12" i="1"/>
  <c r="CG12" i="1" s="1"/>
  <c r="M13" i="1"/>
  <c r="Z14" i="1"/>
  <c r="AR14" i="1"/>
  <c r="CF14" i="1"/>
  <c r="AQ15" i="1"/>
  <c r="CE15" i="1"/>
  <c r="AP16" i="1"/>
  <c r="AS16" i="1" s="1"/>
  <c r="AZ17" i="1"/>
  <c r="BC17" i="1" s="1"/>
  <c r="CN17" i="1"/>
  <c r="Z18" i="1"/>
  <c r="BK18" i="1"/>
  <c r="CO18" i="1"/>
  <c r="AA19" i="1"/>
  <c r="CO19" i="1"/>
  <c r="BL20" i="1"/>
  <c r="J21" i="1"/>
  <c r="AP21" i="1"/>
  <c r="AS21" i="1" s="1"/>
  <c r="CD21" i="1"/>
  <c r="T22" i="1"/>
  <c r="Z24" i="1"/>
  <c r="Z26" i="1"/>
  <c r="CF26" i="1"/>
  <c r="T27" i="1"/>
  <c r="AZ28" i="1"/>
  <c r="BC28" i="1" s="1"/>
  <c r="CN28" i="1"/>
  <c r="AA29" i="1"/>
  <c r="BL29" i="1"/>
  <c r="T30" i="1"/>
  <c r="Z31" i="1"/>
  <c r="BK31" i="1"/>
  <c r="AW41" i="1"/>
  <c r="AG33" i="1"/>
  <c r="BU33" i="1"/>
  <c r="I34" i="1"/>
  <c r="AQ35" i="1"/>
  <c r="BT35" i="1"/>
  <c r="BW35" i="1" s="1"/>
  <c r="L36" i="1"/>
  <c r="AR36" i="1"/>
  <c r="CF36" i="1"/>
  <c r="AZ37" i="1"/>
  <c r="CN37" i="1"/>
  <c r="AA38" i="1"/>
  <c r="BL38" i="1"/>
  <c r="BT39" i="1"/>
  <c r="BW39" i="1" s="1"/>
  <c r="AQ40" i="1"/>
  <c r="CE40" i="1"/>
  <c r="M41" i="1"/>
  <c r="AG41" i="1"/>
  <c r="BU41" i="1"/>
  <c r="CO41" i="1"/>
  <c r="T42" i="1"/>
  <c r="Z43" i="1"/>
  <c r="BK43" i="1"/>
  <c r="BU45" i="1"/>
  <c r="I46" i="1"/>
  <c r="AQ47" i="1"/>
  <c r="CE47" i="1"/>
  <c r="M48" i="1"/>
  <c r="BA49" i="1"/>
  <c r="CO49" i="1"/>
  <c r="T50" i="1"/>
  <c r="BT51" i="1"/>
  <c r="AQ52" i="1"/>
  <c r="CP53" i="1"/>
  <c r="J55" i="1"/>
  <c r="BA56" i="1"/>
  <c r="CO56" i="1"/>
  <c r="AA57" i="1"/>
  <c r="BL57" i="1"/>
  <c r="AZ59" i="1"/>
  <c r="CN59" i="1"/>
  <c r="Z60" i="1"/>
  <c r="BK60" i="1"/>
  <c r="AH61" i="1"/>
  <c r="BV61" i="1"/>
  <c r="M62" i="1"/>
  <c r="Z63" i="1"/>
  <c r="BV63" i="1"/>
  <c r="CN66" i="1"/>
  <c r="AR67" i="1"/>
  <c r="BT69" i="1"/>
  <c r="CF70" i="1"/>
  <c r="CN71" i="1"/>
  <c r="L74" i="1"/>
  <c r="Z78" i="1"/>
  <c r="BU79" i="1"/>
  <c r="BK82" i="1"/>
  <c r="BT92" i="1"/>
  <c r="BW92" i="1" s="1"/>
  <c r="AG106" i="1"/>
  <c r="AG102" i="1"/>
  <c r="AG98" i="1"/>
  <c r="AG94" i="1"/>
  <c r="AG90" i="1"/>
  <c r="AG105" i="1"/>
  <c r="AG101" i="1"/>
  <c r="AG97" i="1"/>
  <c r="AG93" i="1"/>
  <c r="AG89" i="1"/>
  <c r="AG104" i="1"/>
  <c r="AG100" i="1"/>
  <c r="AG96" i="1"/>
  <c r="AG92" i="1"/>
  <c r="AG88" i="1"/>
  <c r="AG95" i="1"/>
  <c r="AG87" i="1"/>
  <c r="AG77" i="1"/>
  <c r="AG74" i="1"/>
  <c r="AG72" i="1"/>
  <c r="AG70" i="1"/>
  <c r="AG68" i="1"/>
  <c r="AG66" i="1"/>
  <c r="AG91" i="1"/>
  <c r="AG86" i="1"/>
  <c r="AG76" i="1"/>
  <c r="AG103" i="1"/>
  <c r="AG85" i="1"/>
  <c r="AG75" i="1"/>
  <c r="AG73" i="1"/>
  <c r="AG71" i="1"/>
  <c r="AG69" i="1"/>
  <c r="AG67" i="1"/>
  <c r="AG64" i="1"/>
  <c r="AG84" i="1"/>
  <c r="AG80" i="1"/>
  <c r="AG65" i="1"/>
  <c r="AG63" i="1"/>
  <c r="AG61" i="1"/>
  <c r="AG57" i="1"/>
  <c r="AG53" i="1"/>
  <c r="AG38" i="1"/>
  <c r="AG36" i="1"/>
  <c r="AG29" i="1"/>
  <c r="AG19" i="1"/>
  <c r="AG81" i="1"/>
  <c r="AG62" i="1"/>
  <c r="AG58" i="1"/>
  <c r="AG54" i="1"/>
  <c r="AG50" i="1"/>
  <c r="AG48" i="1"/>
  <c r="AG46" i="1"/>
  <c r="AG44" i="1"/>
  <c r="AG42" i="1"/>
  <c r="AG34" i="1"/>
  <c r="AG32" i="1"/>
  <c r="AG30" i="1"/>
  <c r="AG27" i="1"/>
  <c r="AG23" i="1"/>
  <c r="AG22" i="1"/>
  <c r="AG99" i="1"/>
  <c r="AG82" i="1"/>
  <c r="AG78" i="1"/>
  <c r="AG59" i="1"/>
  <c r="AG55" i="1"/>
  <c r="AG51" i="1"/>
  <c r="AG39" i="1"/>
  <c r="AG37" i="1"/>
  <c r="AG28" i="1"/>
  <c r="AG21" i="1"/>
  <c r="AG20" i="1"/>
  <c r="AG17" i="1"/>
  <c r="AG16" i="1"/>
  <c r="AG13" i="1"/>
  <c r="AG12" i="1"/>
  <c r="AG9" i="1"/>
  <c r="CE106" i="1"/>
  <c r="CE102" i="1"/>
  <c r="CE98" i="1"/>
  <c r="CE94" i="1"/>
  <c r="CE90" i="1"/>
  <c r="CE105" i="1"/>
  <c r="CE101" i="1"/>
  <c r="CE97" i="1"/>
  <c r="CE93" i="1"/>
  <c r="CE89" i="1"/>
  <c r="CE104" i="1"/>
  <c r="CE100" i="1"/>
  <c r="CE96" i="1"/>
  <c r="CE92" i="1"/>
  <c r="CE88" i="1"/>
  <c r="CE91" i="1"/>
  <c r="CE77" i="1"/>
  <c r="CE74" i="1"/>
  <c r="CE72" i="1"/>
  <c r="CE70" i="1"/>
  <c r="CE68" i="1"/>
  <c r="CE66" i="1"/>
  <c r="CE103" i="1"/>
  <c r="CE87" i="1"/>
  <c r="CE86" i="1"/>
  <c r="CE76" i="1"/>
  <c r="CE99" i="1"/>
  <c r="CE85" i="1"/>
  <c r="CE75" i="1"/>
  <c r="CE73" i="1"/>
  <c r="CE71" i="1"/>
  <c r="CE69" i="1"/>
  <c r="CE67" i="1"/>
  <c r="CE64" i="1"/>
  <c r="CE81" i="1"/>
  <c r="CE61" i="1"/>
  <c r="CE57" i="1"/>
  <c r="CE53" i="1"/>
  <c r="CE38" i="1"/>
  <c r="CE36" i="1"/>
  <c r="CE29" i="1"/>
  <c r="CE26" i="1"/>
  <c r="CE14" i="1"/>
  <c r="CE82" i="1"/>
  <c r="CE78" i="1"/>
  <c r="CE63" i="1"/>
  <c r="CE62" i="1"/>
  <c r="CE58" i="1"/>
  <c r="CE54" i="1"/>
  <c r="CE50" i="1"/>
  <c r="CE48" i="1"/>
  <c r="CE46" i="1"/>
  <c r="CE44" i="1"/>
  <c r="CE42" i="1"/>
  <c r="CE41" i="1"/>
  <c r="CE34" i="1"/>
  <c r="CE32" i="1"/>
  <c r="CE30" i="1"/>
  <c r="CE27" i="1"/>
  <c r="CE25" i="1"/>
  <c r="CE23" i="1"/>
  <c r="CE22" i="1"/>
  <c r="CE16" i="1"/>
  <c r="CE10" i="1"/>
  <c r="CE83" i="1"/>
  <c r="CE79" i="1"/>
  <c r="CE65" i="1"/>
  <c r="CE59" i="1"/>
  <c r="CE55" i="1"/>
  <c r="CG55" i="1" s="1"/>
  <c r="CE51" i="1"/>
  <c r="CE39" i="1"/>
  <c r="CE37" i="1"/>
  <c r="CE35" i="1"/>
  <c r="CE28" i="1"/>
  <c r="CE24" i="1"/>
  <c r="CE21" i="1"/>
  <c r="CE17" i="1"/>
  <c r="CE13" i="1"/>
  <c r="CE12" i="1"/>
  <c r="CE11" i="1"/>
  <c r="CE9" i="1"/>
  <c r="CG9" i="1" s="1"/>
  <c r="I13" i="1"/>
  <c r="AG14" i="1"/>
  <c r="CN15" i="1"/>
  <c r="CE20" i="1"/>
  <c r="I30" i="1"/>
  <c r="AQ31" i="1"/>
  <c r="CF38" i="1"/>
  <c r="CN39" i="1"/>
  <c r="I42" i="1"/>
  <c r="BK47" i="1"/>
  <c r="I50" i="1"/>
  <c r="AZ51" i="1"/>
  <c r="BT59" i="1"/>
  <c r="CE60" i="1"/>
  <c r="J63" i="1"/>
  <c r="BT73" i="1"/>
  <c r="I104" i="1"/>
  <c r="I100" i="1"/>
  <c r="I96" i="1"/>
  <c r="I92" i="1"/>
  <c r="I88" i="1"/>
  <c r="I103" i="1"/>
  <c r="I99" i="1"/>
  <c r="I95" i="1"/>
  <c r="I91" i="1"/>
  <c r="I106" i="1"/>
  <c r="I102" i="1"/>
  <c r="I98" i="1"/>
  <c r="I94" i="1"/>
  <c r="I90" i="1"/>
  <c r="I93" i="1"/>
  <c r="I85" i="1"/>
  <c r="I75" i="1"/>
  <c r="I73" i="1"/>
  <c r="I71" i="1"/>
  <c r="I69" i="1"/>
  <c r="I67" i="1"/>
  <c r="I105" i="1"/>
  <c r="I89" i="1"/>
  <c r="I84" i="1"/>
  <c r="I83" i="1"/>
  <c r="I82" i="1"/>
  <c r="I81" i="1"/>
  <c r="I80" i="1"/>
  <c r="I79" i="1"/>
  <c r="I78" i="1"/>
  <c r="I101" i="1"/>
  <c r="I87" i="1"/>
  <c r="I77" i="1"/>
  <c r="I74" i="1"/>
  <c r="I72" i="1"/>
  <c r="I70" i="1"/>
  <c r="I68" i="1"/>
  <c r="I66" i="1"/>
  <c r="I97" i="1"/>
  <c r="I63" i="1"/>
  <c r="I59" i="1"/>
  <c r="I55" i="1"/>
  <c r="I51" i="1"/>
  <c r="I39" i="1"/>
  <c r="I37" i="1"/>
  <c r="I28" i="1"/>
  <c r="I21" i="1"/>
  <c r="I20" i="1"/>
  <c r="I17" i="1"/>
  <c r="I60" i="1"/>
  <c r="I56" i="1"/>
  <c r="I52" i="1"/>
  <c r="I49" i="1"/>
  <c r="I47" i="1"/>
  <c r="I45" i="1"/>
  <c r="I43" i="1"/>
  <c r="I40" i="1"/>
  <c r="I35" i="1"/>
  <c r="I33" i="1"/>
  <c r="I31" i="1"/>
  <c r="I26" i="1"/>
  <c r="I25" i="1"/>
  <c r="I24" i="1"/>
  <c r="I23" i="1"/>
  <c r="I18" i="1"/>
  <c r="I16" i="1"/>
  <c r="I15" i="1"/>
  <c r="I11" i="1"/>
  <c r="I76" i="1"/>
  <c r="I64" i="1"/>
  <c r="I61" i="1"/>
  <c r="K61" i="1" s="1"/>
  <c r="I57" i="1"/>
  <c r="I53" i="1"/>
  <c r="I38" i="1"/>
  <c r="I36" i="1"/>
  <c r="I29" i="1"/>
  <c r="I19" i="1"/>
  <c r="I14" i="1"/>
  <c r="I10" i="1"/>
  <c r="T104" i="1"/>
  <c r="T100" i="1"/>
  <c r="T96" i="1"/>
  <c r="T92" i="1"/>
  <c r="T88" i="1"/>
  <c r="T103" i="1"/>
  <c r="T99" i="1"/>
  <c r="T95" i="1"/>
  <c r="T91" i="1"/>
  <c r="T106" i="1"/>
  <c r="T102" i="1"/>
  <c r="T98" i="1"/>
  <c r="T94" i="1"/>
  <c r="T90" i="1"/>
  <c r="T101" i="1"/>
  <c r="T85" i="1"/>
  <c r="T75" i="1"/>
  <c r="T73" i="1"/>
  <c r="T71" i="1"/>
  <c r="T69" i="1"/>
  <c r="T67" i="1"/>
  <c r="T97" i="1"/>
  <c r="T84" i="1"/>
  <c r="T83" i="1"/>
  <c r="T82" i="1"/>
  <c r="T81" i="1"/>
  <c r="T80" i="1"/>
  <c r="T79" i="1"/>
  <c r="T78" i="1"/>
  <c r="T93" i="1"/>
  <c r="T87" i="1"/>
  <c r="T77" i="1"/>
  <c r="T74" i="1"/>
  <c r="T72" i="1"/>
  <c r="T70" i="1"/>
  <c r="T68" i="1"/>
  <c r="T66" i="1"/>
  <c r="T89" i="1"/>
  <c r="T76" i="1"/>
  <c r="T64" i="1"/>
  <c r="T63" i="1"/>
  <c r="T59" i="1"/>
  <c r="T55" i="1"/>
  <c r="T51" i="1"/>
  <c r="T41" i="1"/>
  <c r="T39" i="1"/>
  <c r="T37" i="1"/>
  <c r="T28" i="1"/>
  <c r="T23" i="1"/>
  <c r="T21" i="1"/>
  <c r="T20" i="1"/>
  <c r="T17" i="1"/>
  <c r="T16" i="1"/>
  <c r="T86" i="1"/>
  <c r="T60" i="1"/>
  <c r="T56" i="1"/>
  <c r="T52" i="1"/>
  <c r="T49" i="1"/>
  <c r="T47" i="1"/>
  <c r="T45" i="1"/>
  <c r="T43" i="1"/>
  <c r="T40" i="1"/>
  <c r="T35" i="1"/>
  <c r="T33" i="1"/>
  <c r="T31" i="1"/>
  <c r="T26" i="1"/>
  <c r="T24" i="1"/>
  <c r="T18" i="1"/>
  <c r="T15" i="1"/>
  <c r="T61" i="1"/>
  <c r="T57" i="1"/>
  <c r="T53" i="1"/>
  <c r="T38" i="1"/>
  <c r="T36" i="1"/>
  <c r="T29" i="1"/>
  <c r="T19" i="1"/>
  <c r="T14" i="1"/>
  <c r="T10" i="1"/>
  <c r="AA105" i="1"/>
  <c r="AA101" i="1"/>
  <c r="AA97" i="1"/>
  <c r="AA93" i="1"/>
  <c r="AA89" i="1"/>
  <c r="AA104" i="1"/>
  <c r="AA100" i="1"/>
  <c r="AA96" i="1"/>
  <c r="AA92" i="1"/>
  <c r="AA88" i="1"/>
  <c r="AA103" i="1"/>
  <c r="AA99" i="1"/>
  <c r="AA95" i="1"/>
  <c r="AA91" i="1"/>
  <c r="AA106" i="1"/>
  <c r="AA90" i="1"/>
  <c r="AA86" i="1"/>
  <c r="AA76" i="1"/>
  <c r="AA102" i="1"/>
  <c r="AA85" i="1"/>
  <c r="AA75" i="1"/>
  <c r="AA73" i="1"/>
  <c r="AA71" i="1"/>
  <c r="AA69" i="1"/>
  <c r="AA98" i="1"/>
  <c r="AA84" i="1"/>
  <c r="AA83" i="1"/>
  <c r="AA82" i="1"/>
  <c r="AA81" i="1"/>
  <c r="AA80" i="1"/>
  <c r="AA79" i="1"/>
  <c r="AA78" i="1"/>
  <c r="AA65" i="1"/>
  <c r="AA66" i="1"/>
  <c r="AA62" i="1"/>
  <c r="AA58" i="1"/>
  <c r="AA54" i="1"/>
  <c r="AA50" i="1"/>
  <c r="AA48" i="1"/>
  <c r="AA46" i="1"/>
  <c r="AA44" i="1"/>
  <c r="AA42" i="1"/>
  <c r="AA34" i="1"/>
  <c r="AA32" i="1"/>
  <c r="AA30" i="1"/>
  <c r="AA27" i="1"/>
  <c r="AA25" i="1"/>
  <c r="AA22" i="1"/>
  <c r="AA77" i="1"/>
  <c r="AA74" i="1"/>
  <c r="AA70" i="1"/>
  <c r="AA59" i="1"/>
  <c r="AA55" i="1"/>
  <c r="AA51" i="1"/>
  <c r="AA41" i="1"/>
  <c r="AA39" i="1"/>
  <c r="AA37" i="1"/>
  <c r="AA28" i="1"/>
  <c r="AA23" i="1"/>
  <c r="AA21" i="1"/>
  <c r="AA20" i="1"/>
  <c r="AA17" i="1"/>
  <c r="AA16" i="1"/>
  <c r="AA13" i="1"/>
  <c r="AA12" i="1"/>
  <c r="AA9" i="1"/>
  <c r="AA87" i="1"/>
  <c r="AA64" i="1"/>
  <c r="AA63" i="1"/>
  <c r="AA60" i="1"/>
  <c r="AA56" i="1"/>
  <c r="AA52" i="1"/>
  <c r="AA49" i="1"/>
  <c r="AA47" i="1"/>
  <c r="AA45" i="1"/>
  <c r="AA43" i="1"/>
  <c r="AA40" i="1"/>
  <c r="AA35" i="1"/>
  <c r="AA33" i="1"/>
  <c r="AA31" i="1"/>
  <c r="AA26" i="1"/>
  <c r="AA24" i="1"/>
  <c r="AA18" i="1"/>
  <c r="AA15" i="1"/>
  <c r="AA11" i="1"/>
  <c r="AP103" i="1"/>
  <c r="AS103" i="1" s="1"/>
  <c r="AP99" i="1"/>
  <c r="AS99" i="1" s="1"/>
  <c r="AP95" i="1"/>
  <c r="AS95" i="1" s="1"/>
  <c r="AP91" i="1"/>
  <c r="AS91" i="1" s="1"/>
  <c r="AP106" i="1"/>
  <c r="AS106" i="1" s="1"/>
  <c r="AP102" i="1"/>
  <c r="AS102" i="1" s="1"/>
  <c r="AP98" i="1"/>
  <c r="AS98" i="1" s="1"/>
  <c r="AP94" i="1"/>
  <c r="AP90" i="1"/>
  <c r="AS90" i="1" s="1"/>
  <c r="AP105" i="1"/>
  <c r="AS105" i="1" s="1"/>
  <c r="AP101" i="1"/>
  <c r="AS101" i="1" s="1"/>
  <c r="AP97" i="1"/>
  <c r="AP93" i="1"/>
  <c r="AS93" i="1" s="1"/>
  <c r="AP89" i="1"/>
  <c r="AS89" i="1" s="1"/>
  <c r="AP100" i="1"/>
  <c r="AS100" i="1" s="1"/>
  <c r="AP84" i="1"/>
  <c r="AP83" i="1"/>
  <c r="AS83" i="1" s="1"/>
  <c r="AP82" i="1"/>
  <c r="AS82" i="1" s="1"/>
  <c r="AP81" i="1"/>
  <c r="AS81" i="1" s="1"/>
  <c r="AP80" i="1"/>
  <c r="AP79" i="1"/>
  <c r="AS79" i="1" s="1"/>
  <c r="AP78" i="1"/>
  <c r="AS78" i="1" s="1"/>
  <c r="AP65" i="1"/>
  <c r="AS65" i="1" s="1"/>
  <c r="AP96" i="1"/>
  <c r="AS96" i="1" s="1"/>
  <c r="AP77" i="1"/>
  <c r="AS77" i="1" s="1"/>
  <c r="AP74" i="1"/>
  <c r="AP72" i="1"/>
  <c r="AS72" i="1" s="1"/>
  <c r="AP70" i="1"/>
  <c r="AP68" i="1"/>
  <c r="AS68" i="1" s="1"/>
  <c r="AP92" i="1"/>
  <c r="AS92" i="1" s="1"/>
  <c r="AP87" i="1"/>
  <c r="AS87" i="1" s="1"/>
  <c r="AP86" i="1"/>
  <c r="AS86" i="1" s="1"/>
  <c r="AP76" i="1"/>
  <c r="AS76" i="1" s="1"/>
  <c r="AP63" i="1"/>
  <c r="AS63" i="1" s="1"/>
  <c r="AP75" i="1"/>
  <c r="AS75" i="1" s="1"/>
  <c r="AP71" i="1"/>
  <c r="AP67" i="1"/>
  <c r="AS67" i="1" s="1"/>
  <c r="AP60" i="1"/>
  <c r="AS60" i="1" s="1"/>
  <c r="AP56" i="1"/>
  <c r="AS56" i="1" s="1"/>
  <c r="AP52" i="1"/>
  <c r="AP49" i="1"/>
  <c r="AS49" i="1" s="1"/>
  <c r="AP47" i="1"/>
  <c r="AP45" i="1"/>
  <c r="AP43" i="1"/>
  <c r="AS43" i="1" s="1"/>
  <c r="AP40" i="1"/>
  <c r="AS40" i="1" s="1"/>
  <c r="AP35" i="1"/>
  <c r="AS35" i="1" s="1"/>
  <c r="AP33" i="1"/>
  <c r="AP31" i="1"/>
  <c r="AP24" i="1"/>
  <c r="AS24" i="1" s="1"/>
  <c r="AP18" i="1"/>
  <c r="AS18" i="1" s="1"/>
  <c r="AP15" i="1"/>
  <c r="AS15" i="1" s="1"/>
  <c r="AP104" i="1"/>
  <c r="AS104" i="1" s="1"/>
  <c r="AP85" i="1"/>
  <c r="AS85" i="1" s="1"/>
  <c r="AP66" i="1"/>
  <c r="AS66" i="1" s="1"/>
  <c r="AP64" i="1"/>
  <c r="AS64" i="1" s="1"/>
  <c r="AP61" i="1"/>
  <c r="AP57" i="1"/>
  <c r="AS57" i="1" s="1"/>
  <c r="AP53" i="1"/>
  <c r="AS53" i="1" s="1"/>
  <c r="AP41" i="1"/>
  <c r="AP38" i="1"/>
  <c r="AS38" i="1" s="1"/>
  <c r="AP36" i="1"/>
  <c r="AS36" i="1" s="1"/>
  <c r="AP29" i="1"/>
  <c r="AS29" i="1" s="1"/>
  <c r="AP19" i="1"/>
  <c r="AP14" i="1"/>
  <c r="AP10" i="1"/>
  <c r="AS10" i="1" s="1"/>
  <c r="AP88" i="1"/>
  <c r="AS88" i="1" s="1"/>
  <c r="AP73" i="1"/>
  <c r="AS73" i="1" s="1"/>
  <c r="AP69" i="1"/>
  <c r="AS69" i="1" s="1"/>
  <c r="AP62" i="1"/>
  <c r="AS62" i="1" s="1"/>
  <c r="AP58" i="1"/>
  <c r="AS58" i="1" s="1"/>
  <c r="AP54" i="1"/>
  <c r="AS54" i="1" s="1"/>
  <c r="AP50" i="1"/>
  <c r="AS50" i="1" s="1"/>
  <c r="AP48" i="1"/>
  <c r="AS48" i="1" s="1"/>
  <c r="AP46" i="1"/>
  <c r="AS46" i="1" s="1"/>
  <c r="AP44" i="1"/>
  <c r="AS44" i="1" s="1"/>
  <c r="AP42" i="1"/>
  <c r="AS42" i="1" s="1"/>
  <c r="AP34" i="1"/>
  <c r="AS34" i="1" s="1"/>
  <c r="AP32" i="1"/>
  <c r="AS32" i="1" s="1"/>
  <c r="AP30" i="1"/>
  <c r="AS30" i="1" s="1"/>
  <c r="AP27" i="1"/>
  <c r="AS27" i="1" s="1"/>
  <c r="AP23" i="1"/>
  <c r="AS23" i="1" s="1"/>
  <c r="AP22" i="1"/>
  <c r="AS22" i="1" s="1"/>
  <c r="BB105" i="1"/>
  <c r="BB101" i="1"/>
  <c r="BB97" i="1"/>
  <c r="BB93" i="1"/>
  <c r="BB89" i="1"/>
  <c r="BB104" i="1"/>
  <c r="BB100" i="1"/>
  <c r="BB96" i="1"/>
  <c r="BB92" i="1"/>
  <c r="BB88" i="1"/>
  <c r="BB103" i="1"/>
  <c r="BB99" i="1"/>
  <c r="BB95" i="1"/>
  <c r="BB91" i="1"/>
  <c r="BB87" i="1"/>
  <c r="BB94" i="1"/>
  <c r="BB86" i="1"/>
  <c r="BB76" i="1"/>
  <c r="BB106" i="1"/>
  <c r="BB90" i="1"/>
  <c r="BB85" i="1"/>
  <c r="BB75" i="1"/>
  <c r="BB73" i="1"/>
  <c r="BB71" i="1"/>
  <c r="BB69" i="1"/>
  <c r="BB102" i="1"/>
  <c r="BB84" i="1"/>
  <c r="BB83" i="1"/>
  <c r="BB82" i="1"/>
  <c r="BB81" i="1"/>
  <c r="BB80" i="1"/>
  <c r="BB79" i="1"/>
  <c r="BB78" i="1"/>
  <c r="BB65" i="1"/>
  <c r="BB98" i="1"/>
  <c r="BB72" i="1"/>
  <c r="BB68" i="1"/>
  <c r="BB62" i="1"/>
  <c r="BB58" i="1"/>
  <c r="BB54" i="1"/>
  <c r="BB50" i="1"/>
  <c r="BB48" i="1"/>
  <c r="BB46" i="1"/>
  <c r="BB44" i="1"/>
  <c r="BB42" i="1"/>
  <c r="BB41" i="1"/>
  <c r="BB34" i="1"/>
  <c r="BB32" i="1"/>
  <c r="BB30" i="1"/>
  <c r="BB27" i="1"/>
  <c r="BB26" i="1"/>
  <c r="BB25" i="1"/>
  <c r="BB23" i="1"/>
  <c r="BB22" i="1"/>
  <c r="BB20" i="1"/>
  <c r="BB67" i="1"/>
  <c r="BB64" i="1"/>
  <c r="BB63" i="1"/>
  <c r="BB59" i="1"/>
  <c r="BB55" i="1"/>
  <c r="BB51" i="1"/>
  <c r="BB39" i="1"/>
  <c r="BB37" i="1"/>
  <c r="BB28" i="1"/>
  <c r="BB21" i="1"/>
  <c r="BB17" i="1"/>
  <c r="BB16" i="1"/>
  <c r="BB13" i="1"/>
  <c r="BB12" i="1"/>
  <c r="BB9" i="1"/>
  <c r="BB8" i="1"/>
  <c r="BB77" i="1"/>
  <c r="BB74" i="1"/>
  <c r="BB70" i="1"/>
  <c r="BB66" i="1"/>
  <c r="BC66" i="1" s="1"/>
  <c r="BB60" i="1"/>
  <c r="BB56" i="1"/>
  <c r="BB52" i="1"/>
  <c r="BB49" i="1"/>
  <c r="BB47" i="1"/>
  <c r="BB45" i="1"/>
  <c r="BB43" i="1"/>
  <c r="BB40" i="1"/>
  <c r="BB35" i="1"/>
  <c r="BB33" i="1"/>
  <c r="BB31" i="1"/>
  <c r="BB24" i="1"/>
  <c r="BB18" i="1"/>
  <c r="BB15" i="1"/>
  <c r="BJ103" i="1"/>
  <c r="BM103" i="1" s="1"/>
  <c r="BJ99" i="1"/>
  <c r="BM99" i="1" s="1"/>
  <c r="BJ95" i="1"/>
  <c r="BM95" i="1" s="1"/>
  <c r="BJ91" i="1"/>
  <c r="BM91" i="1" s="1"/>
  <c r="BJ87" i="1"/>
  <c r="BM87" i="1" s="1"/>
  <c r="BJ106" i="1"/>
  <c r="BM106" i="1" s="1"/>
  <c r="BJ102" i="1"/>
  <c r="BM102" i="1" s="1"/>
  <c r="BJ98" i="1"/>
  <c r="BM98" i="1" s="1"/>
  <c r="BJ94" i="1"/>
  <c r="BJ90" i="1"/>
  <c r="BM90" i="1" s="1"/>
  <c r="BJ105" i="1"/>
  <c r="BM105" i="1" s="1"/>
  <c r="BJ101" i="1"/>
  <c r="BM101" i="1" s="1"/>
  <c r="BJ97" i="1"/>
  <c r="BJ93" i="1"/>
  <c r="BM93" i="1" s="1"/>
  <c r="BJ89" i="1"/>
  <c r="BM89" i="1" s="1"/>
  <c r="BJ92" i="1"/>
  <c r="BM92" i="1" s="1"/>
  <c r="BJ84" i="1"/>
  <c r="BM84" i="1" s="1"/>
  <c r="BJ83" i="1"/>
  <c r="BM83" i="1" s="1"/>
  <c r="BJ82" i="1"/>
  <c r="BM82" i="1" s="1"/>
  <c r="BJ81" i="1"/>
  <c r="BM81" i="1" s="1"/>
  <c r="BJ80" i="1"/>
  <c r="BM80" i="1" s="1"/>
  <c r="BJ79" i="1"/>
  <c r="BM79" i="1" s="1"/>
  <c r="BJ78" i="1"/>
  <c r="BJ65" i="1"/>
  <c r="BM65" i="1" s="1"/>
  <c r="BJ104" i="1"/>
  <c r="BM104" i="1" s="1"/>
  <c r="BJ88" i="1"/>
  <c r="BM88" i="1" s="1"/>
  <c r="BJ77" i="1"/>
  <c r="BM77" i="1" s="1"/>
  <c r="BJ74" i="1"/>
  <c r="BM74" i="1" s="1"/>
  <c r="BJ72" i="1"/>
  <c r="BM72" i="1" s="1"/>
  <c r="BJ70" i="1"/>
  <c r="BM70" i="1" s="1"/>
  <c r="BJ68" i="1"/>
  <c r="BJ100" i="1"/>
  <c r="BJ86" i="1"/>
  <c r="BJ76" i="1"/>
  <c r="BM76" i="1" s="1"/>
  <c r="BJ63" i="1"/>
  <c r="BM63" i="1" s="1"/>
  <c r="BJ73" i="1"/>
  <c r="BM73" i="1" s="1"/>
  <c r="BJ69" i="1"/>
  <c r="BM69" i="1" s="1"/>
  <c r="BJ67" i="1"/>
  <c r="BJ60" i="1"/>
  <c r="BM60" i="1" s="1"/>
  <c r="BJ56" i="1"/>
  <c r="BJ52" i="1"/>
  <c r="BM52" i="1" s="1"/>
  <c r="BJ49" i="1"/>
  <c r="BM49" i="1" s="1"/>
  <c r="BJ47" i="1"/>
  <c r="BM47" i="1" s="1"/>
  <c r="BJ45" i="1"/>
  <c r="BM45" i="1" s="1"/>
  <c r="BJ43" i="1"/>
  <c r="BM43" i="1" s="1"/>
  <c r="BJ40" i="1"/>
  <c r="BM40" i="1" s="1"/>
  <c r="BJ33" i="1"/>
  <c r="BM33" i="1" s="1"/>
  <c r="BJ31" i="1"/>
  <c r="BM31" i="1" s="1"/>
  <c r="BJ19" i="1"/>
  <c r="BJ18" i="1"/>
  <c r="BM18" i="1" s="1"/>
  <c r="BJ15" i="1"/>
  <c r="BM15" i="1" s="1"/>
  <c r="BJ96" i="1"/>
  <c r="BM96" i="1" s="1"/>
  <c r="BJ66" i="1"/>
  <c r="BM66" i="1" s="1"/>
  <c r="BJ61" i="1"/>
  <c r="BM61" i="1" s="1"/>
  <c r="BJ57" i="1"/>
  <c r="BM57" i="1" s="1"/>
  <c r="BJ53" i="1"/>
  <c r="BJ38" i="1"/>
  <c r="BJ36" i="1"/>
  <c r="BM36" i="1" s="1"/>
  <c r="BJ29" i="1"/>
  <c r="BM29" i="1" s="1"/>
  <c r="BJ26" i="1"/>
  <c r="BJ20" i="1"/>
  <c r="BJ14" i="1"/>
  <c r="BM14" i="1" s="1"/>
  <c r="BJ11" i="1"/>
  <c r="BM11" i="1" s="1"/>
  <c r="BJ8" i="1"/>
  <c r="BJ75" i="1"/>
  <c r="BJ71" i="1"/>
  <c r="BM71" i="1" s="1"/>
  <c r="BJ62" i="1"/>
  <c r="BJ58" i="1"/>
  <c r="BM58" i="1" s="1"/>
  <c r="BJ54" i="1"/>
  <c r="BM54" i="1" s="1"/>
  <c r="BJ50" i="1"/>
  <c r="BM50" i="1" s="1"/>
  <c r="BJ48" i="1"/>
  <c r="BJ46" i="1"/>
  <c r="BM46" i="1" s="1"/>
  <c r="BJ44" i="1"/>
  <c r="BM44" i="1" s="1"/>
  <c r="BJ42" i="1"/>
  <c r="BM42" i="1" s="1"/>
  <c r="BJ34" i="1"/>
  <c r="BJ32" i="1"/>
  <c r="BM32" i="1" s="1"/>
  <c r="BJ30" i="1"/>
  <c r="BM30" i="1" s="1"/>
  <c r="BJ27" i="1"/>
  <c r="BM27" i="1" s="1"/>
  <c r="BJ25" i="1"/>
  <c r="BJ23" i="1"/>
  <c r="BM23" i="1" s="1"/>
  <c r="BJ22" i="1"/>
  <c r="BM22" i="1" s="1"/>
  <c r="BJ16" i="1"/>
  <c r="BM16" i="1" s="1"/>
  <c r="BJ12" i="1"/>
  <c r="BV105" i="1"/>
  <c r="BV101" i="1"/>
  <c r="BV97" i="1"/>
  <c r="BV93" i="1"/>
  <c r="BV89" i="1"/>
  <c r="BV104" i="1"/>
  <c r="BV100" i="1"/>
  <c r="BV96" i="1"/>
  <c r="BV92" i="1"/>
  <c r="BV88" i="1"/>
  <c r="BV103" i="1"/>
  <c r="BV99" i="1"/>
  <c r="BV95" i="1"/>
  <c r="BV91" i="1"/>
  <c r="BV87" i="1"/>
  <c r="BV102" i="1"/>
  <c r="BV86" i="1"/>
  <c r="BV76" i="1"/>
  <c r="BV98" i="1"/>
  <c r="BV85" i="1"/>
  <c r="BV75" i="1"/>
  <c r="BV73" i="1"/>
  <c r="BV71" i="1"/>
  <c r="BV69" i="1"/>
  <c r="BV94" i="1"/>
  <c r="BV84" i="1"/>
  <c r="BV83" i="1"/>
  <c r="BV82" i="1"/>
  <c r="BV81" i="1"/>
  <c r="BV80" i="1"/>
  <c r="BV79" i="1"/>
  <c r="BV78" i="1"/>
  <c r="BV65" i="1"/>
  <c r="BV90" i="1"/>
  <c r="BV77" i="1"/>
  <c r="BV74" i="1"/>
  <c r="BV70" i="1"/>
  <c r="BV62" i="1"/>
  <c r="BV58" i="1"/>
  <c r="BV54" i="1"/>
  <c r="BV50" i="1"/>
  <c r="BV48" i="1"/>
  <c r="BV46" i="1"/>
  <c r="BV44" i="1"/>
  <c r="BV42" i="1"/>
  <c r="BV34" i="1"/>
  <c r="BV32" i="1"/>
  <c r="BV30" i="1"/>
  <c r="BV27" i="1"/>
  <c r="BV25" i="1"/>
  <c r="BV23" i="1"/>
  <c r="BV22" i="1"/>
  <c r="BV16" i="1"/>
  <c r="BV67" i="1"/>
  <c r="BV59" i="1"/>
  <c r="BV55" i="1"/>
  <c r="BV51" i="1"/>
  <c r="BV39" i="1"/>
  <c r="BV37" i="1"/>
  <c r="BV35" i="1"/>
  <c r="BV28" i="1"/>
  <c r="BV24" i="1"/>
  <c r="BV21" i="1"/>
  <c r="BV17" i="1"/>
  <c r="BV13" i="1"/>
  <c r="BV10" i="1"/>
  <c r="BV9" i="1"/>
  <c r="BV72" i="1"/>
  <c r="BV68" i="1"/>
  <c r="BV66" i="1"/>
  <c r="BV60" i="1"/>
  <c r="BV56" i="1"/>
  <c r="BV52" i="1"/>
  <c r="BV49" i="1"/>
  <c r="BV47" i="1"/>
  <c r="BV45" i="1"/>
  <c r="BV43" i="1"/>
  <c r="BV41" i="1"/>
  <c r="BV40" i="1"/>
  <c r="BV33" i="1"/>
  <c r="BV31" i="1"/>
  <c r="BV20" i="1"/>
  <c r="BV19" i="1"/>
  <c r="BV15" i="1"/>
  <c r="BV11" i="1"/>
  <c r="CD103" i="1"/>
  <c r="CD99" i="1"/>
  <c r="CG99" i="1" s="1"/>
  <c r="CD95" i="1"/>
  <c r="CG95" i="1" s="1"/>
  <c r="CD91" i="1"/>
  <c r="CG91" i="1" s="1"/>
  <c r="CD87" i="1"/>
  <c r="CG87" i="1" s="1"/>
  <c r="CD106" i="1"/>
  <c r="CG106" i="1" s="1"/>
  <c r="CD102" i="1"/>
  <c r="CG102" i="1" s="1"/>
  <c r="CD98" i="1"/>
  <c r="CG98" i="1" s="1"/>
  <c r="CD94" i="1"/>
  <c r="CG94" i="1" s="1"/>
  <c r="CD90" i="1"/>
  <c r="CG90" i="1" s="1"/>
  <c r="CD105" i="1"/>
  <c r="CG105" i="1" s="1"/>
  <c r="CD101" i="1"/>
  <c r="CG101" i="1" s="1"/>
  <c r="CD97" i="1"/>
  <c r="CG97" i="1" s="1"/>
  <c r="CD93" i="1"/>
  <c r="CG93" i="1" s="1"/>
  <c r="CD89" i="1"/>
  <c r="CG89" i="1" s="1"/>
  <c r="CD100" i="1"/>
  <c r="CG100" i="1" s="1"/>
  <c r="CD84" i="1"/>
  <c r="CG84" i="1" s="1"/>
  <c r="CD83" i="1"/>
  <c r="CG83" i="1" s="1"/>
  <c r="CD82" i="1"/>
  <c r="CG82" i="1" s="1"/>
  <c r="CD81" i="1"/>
  <c r="CG81" i="1" s="1"/>
  <c r="CD80" i="1"/>
  <c r="CG80" i="1" s="1"/>
  <c r="CD79" i="1"/>
  <c r="CG79" i="1" s="1"/>
  <c r="CD78" i="1"/>
  <c r="CG78" i="1" s="1"/>
  <c r="CD65" i="1"/>
  <c r="CG65" i="1" s="1"/>
  <c r="CD96" i="1"/>
  <c r="CG96" i="1" s="1"/>
  <c r="CD77" i="1"/>
  <c r="CG77" i="1" s="1"/>
  <c r="CD74" i="1"/>
  <c r="CG74" i="1" s="1"/>
  <c r="CD72" i="1"/>
  <c r="CG72" i="1" s="1"/>
  <c r="CD70" i="1"/>
  <c r="CG70" i="1" s="1"/>
  <c r="CD68" i="1"/>
  <c r="CG68" i="1" s="1"/>
  <c r="CD92" i="1"/>
  <c r="CG92" i="1" s="1"/>
  <c r="CD86" i="1"/>
  <c r="CG86" i="1" s="1"/>
  <c r="CD76" i="1"/>
  <c r="CG76" i="1" s="1"/>
  <c r="CD63" i="1"/>
  <c r="CG63" i="1" s="1"/>
  <c r="CD104" i="1"/>
  <c r="CG104" i="1" s="1"/>
  <c r="CD75" i="1"/>
  <c r="CG75" i="1" s="1"/>
  <c r="CD71" i="1"/>
  <c r="CG71" i="1" s="1"/>
  <c r="CD67" i="1"/>
  <c r="CG67" i="1" s="1"/>
  <c r="CD60" i="1"/>
  <c r="CG60" i="1" s="1"/>
  <c r="CD56" i="1"/>
  <c r="CG56" i="1" s="1"/>
  <c r="CD52" i="1"/>
  <c r="CG52" i="1" s="1"/>
  <c r="CD49" i="1"/>
  <c r="CG49" i="1" s="1"/>
  <c r="CD47" i="1"/>
  <c r="CG47" i="1" s="1"/>
  <c r="CD45" i="1"/>
  <c r="CD43" i="1"/>
  <c r="CG43" i="1" s="1"/>
  <c r="CD40" i="1"/>
  <c r="CG40" i="1" s="1"/>
  <c r="CD33" i="1"/>
  <c r="CG33" i="1" s="1"/>
  <c r="CD31" i="1"/>
  <c r="CG31" i="1" s="1"/>
  <c r="CD20" i="1"/>
  <c r="CG20" i="1" s="1"/>
  <c r="CD19" i="1"/>
  <c r="CG19" i="1" s="1"/>
  <c r="CD18" i="1"/>
  <c r="CG18" i="1" s="1"/>
  <c r="CD15" i="1"/>
  <c r="CG15" i="1" s="1"/>
  <c r="CD88" i="1"/>
  <c r="CG88" i="1" s="1"/>
  <c r="CD85" i="1"/>
  <c r="CG85" i="1" s="1"/>
  <c r="CD66" i="1"/>
  <c r="CG66" i="1" s="1"/>
  <c r="CD64" i="1"/>
  <c r="CG64" i="1" s="1"/>
  <c r="CD61" i="1"/>
  <c r="CD57" i="1"/>
  <c r="CG57" i="1" s="1"/>
  <c r="CD53" i="1"/>
  <c r="CG53" i="1" s="1"/>
  <c r="CD38" i="1"/>
  <c r="CG38" i="1" s="1"/>
  <c r="CD36" i="1"/>
  <c r="CG36" i="1" s="1"/>
  <c r="CD29" i="1"/>
  <c r="CG29" i="1" s="1"/>
  <c r="CD26" i="1"/>
  <c r="CG26" i="1" s="1"/>
  <c r="CD14" i="1"/>
  <c r="CD8" i="1"/>
  <c r="CD73" i="1"/>
  <c r="CG73" i="1" s="1"/>
  <c r="CD69" i="1"/>
  <c r="CG69" i="1" s="1"/>
  <c r="CD62" i="1"/>
  <c r="CG62" i="1" s="1"/>
  <c r="CD58" i="1"/>
  <c r="CG58" i="1" s="1"/>
  <c r="CD54" i="1"/>
  <c r="CG54" i="1" s="1"/>
  <c r="CD50" i="1"/>
  <c r="CG50" i="1" s="1"/>
  <c r="CD48" i="1"/>
  <c r="CG48" i="1" s="1"/>
  <c r="CD46" i="1"/>
  <c r="CG46" i="1" s="1"/>
  <c r="CD44" i="1"/>
  <c r="CG44" i="1" s="1"/>
  <c r="CD41" i="1"/>
  <c r="CD34" i="1"/>
  <c r="CG34" i="1" s="1"/>
  <c r="CD32" i="1"/>
  <c r="CG32" i="1" s="1"/>
  <c r="CD30" i="1"/>
  <c r="CG30" i="1" s="1"/>
  <c r="CD27" i="1"/>
  <c r="CG27" i="1" s="1"/>
  <c r="CD25" i="1"/>
  <c r="CG25" i="1" s="1"/>
  <c r="CD23" i="1"/>
  <c r="CG23" i="1" s="1"/>
  <c r="CD22" i="1"/>
  <c r="CG22" i="1" s="1"/>
  <c r="CD16" i="1"/>
  <c r="CG16" i="1" s="1"/>
  <c r="CD10" i="1"/>
  <c r="CG10" i="1" s="1"/>
  <c r="CV81" i="1"/>
  <c r="CY81" i="1" s="1"/>
  <c r="CE18" i="1" s="1"/>
  <c r="CV80" i="1"/>
  <c r="CY80" i="1" s="1"/>
  <c r="CE8" i="1" s="1"/>
  <c r="CV60" i="1"/>
  <c r="CX60" i="1" s="1"/>
  <c r="CB41" i="1" s="1"/>
  <c r="CV61" i="1"/>
  <c r="CX61" i="1" s="1"/>
  <c r="CB11" i="1" s="1"/>
  <c r="CP105" i="1"/>
  <c r="CP101" i="1"/>
  <c r="CP97" i="1"/>
  <c r="CP93" i="1"/>
  <c r="CP89" i="1"/>
  <c r="CP104" i="1"/>
  <c r="CP100" i="1"/>
  <c r="CP96" i="1"/>
  <c r="CP92" i="1"/>
  <c r="CP88" i="1"/>
  <c r="CP103" i="1"/>
  <c r="CP99" i="1"/>
  <c r="CP95" i="1"/>
  <c r="CP91" i="1"/>
  <c r="CP87" i="1"/>
  <c r="CP94" i="1"/>
  <c r="CP86" i="1"/>
  <c r="CP76" i="1"/>
  <c r="CP106" i="1"/>
  <c r="CP90" i="1"/>
  <c r="CP85" i="1"/>
  <c r="CP75" i="1"/>
  <c r="CP73" i="1"/>
  <c r="CP71" i="1"/>
  <c r="CP69" i="1"/>
  <c r="CP67" i="1"/>
  <c r="CP102" i="1"/>
  <c r="CP84" i="1"/>
  <c r="CP83" i="1"/>
  <c r="CP82" i="1"/>
  <c r="CP81" i="1"/>
  <c r="CP80" i="1"/>
  <c r="CP79" i="1"/>
  <c r="CP78" i="1"/>
  <c r="CP65" i="1"/>
  <c r="CP72" i="1"/>
  <c r="CP68" i="1"/>
  <c r="CP62" i="1"/>
  <c r="CP58" i="1"/>
  <c r="CP54" i="1"/>
  <c r="CP50" i="1"/>
  <c r="CP48" i="1"/>
  <c r="CP46" i="1"/>
  <c r="CP44" i="1"/>
  <c r="CP42" i="1"/>
  <c r="CP34" i="1"/>
  <c r="CP32" i="1"/>
  <c r="CP30" i="1"/>
  <c r="CP25" i="1"/>
  <c r="CP24" i="1"/>
  <c r="CP23" i="1"/>
  <c r="CP22" i="1"/>
  <c r="CP16" i="1"/>
  <c r="CP64" i="1"/>
  <c r="CP63" i="1"/>
  <c r="CP59" i="1"/>
  <c r="CP55" i="1"/>
  <c r="CP51" i="1"/>
  <c r="CP39" i="1"/>
  <c r="CP37" i="1"/>
  <c r="CP35" i="1"/>
  <c r="CP28" i="1"/>
  <c r="CP21" i="1"/>
  <c r="CP17" i="1"/>
  <c r="CP15" i="1"/>
  <c r="CP13" i="1"/>
  <c r="CP77" i="1"/>
  <c r="CP74" i="1"/>
  <c r="CP70" i="1"/>
  <c r="CP66" i="1"/>
  <c r="CP60" i="1"/>
  <c r="CP56" i="1"/>
  <c r="CP52" i="1"/>
  <c r="CP49" i="1"/>
  <c r="CP47" i="1"/>
  <c r="CP45" i="1"/>
  <c r="CP43" i="1"/>
  <c r="CP41" i="1"/>
  <c r="CP40" i="1"/>
  <c r="CP33" i="1"/>
  <c r="CP31" i="1"/>
  <c r="CP20" i="1"/>
  <c r="CP19" i="1"/>
  <c r="CP18" i="1"/>
  <c r="CP14" i="1"/>
  <c r="CP8" i="1"/>
  <c r="I8" i="1"/>
  <c r="M8" i="1"/>
  <c r="T8" i="1"/>
  <c r="AR8" i="1"/>
  <c r="BL8" i="1"/>
  <c r="I9" i="1"/>
  <c r="T9" i="1"/>
  <c r="CP9" i="1"/>
  <c r="AG10" i="1"/>
  <c r="BA10" i="1"/>
  <c r="BK10" i="1"/>
  <c r="CO10" i="1"/>
  <c r="BU11" i="1"/>
  <c r="I12" i="1"/>
  <c r="T12" i="1"/>
  <c r="BU12" i="1"/>
  <c r="AZ13" i="1"/>
  <c r="BC13" i="1" s="1"/>
  <c r="BT13" i="1"/>
  <c r="BW13" i="1" s="1"/>
  <c r="CN13" i="1"/>
  <c r="L14" i="1"/>
  <c r="AA14" i="1"/>
  <c r="BB14" i="1"/>
  <c r="BA15" i="1"/>
  <c r="AZ16" i="1"/>
  <c r="BC16" i="1" s="1"/>
  <c r="BJ17" i="1"/>
  <c r="BM17" i="1" s="1"/>
  <c r="CV17" i="1"/>
  <c r="CY17" i="1" s="1"/>
  <c r="CF8" i="1" s="1"/>
  <c r="AG18" i="1"/>
  <c r="BU18" i="1"/>
  <c r="AH19" i="1"/>
  <c r="BK19" i="1"/>
  <c r="J20" i="1"/>
  <c r="AP20" i="1"/>
  <c r="AS20" i="1" s="1"/>
  <c r="BU20" i="1"/>
  <c r="AZ21" i="1"/>
  <c r="CN21" i="1"/>
  <c r="AG24" i="1"/>
  <c r="BJ24" i="1"/>
  <c r="BM24" i="1" s="1"/>
  <c r="AG25" i="1"/>
  <c r="AG26" i="1"/>
  <c r="CP26" i="1"/>
  <c r="CP27" i="1"/>
  <c r="BJ28" i="1"/>
  <c r="BM28" i="1" s="1"/>
  <c r="AM41" i="1"/>
  <c r="AD41" i="1"/>
  <c r="AH29" i="1"/>
  <c r="BV29" i="1"/>
  <c r="AG31" i="1"/>
  <c r="BU31" i="1"/>
  <c r="I32" i="1"/>
  <c r="AQ33" i="1"/>
  <c r="CE33" i="1"/>
  <c r="M34" i="1"/>
  <c r="BA35" i="1"/>
  <c r="CD35" i="1"/>
  <c r="CG35" i="1" s="1"/>
  <c r="BB36" i="1"/>
  <c r="CP36" i="1"/>
  <c r="BJ37" i="1"/>
  <c r="BH41" i="1"/>
  <c r="AH38" i="1"/>
  <c r="BV38" i="1"/>
  <c r="J39" i="1"/>
  <c r="AP39" i="1"/>
  <c r="AS39" i="1" s="1"/>
  <c r="CD39" i="1"/>
  <c r="CG39" i="1" s="1"/>
  <c r="BA40" i="1"/>
  <c r="CO40" i="1"/>
  <c r="Q41" i="1"/>
  <c r="AN41" i="1"/>
  <c r="AG43" i="1"/>
  <c r="BU43" i="1"/>
  <c r="I44" i="1"/>
  <c r="AQ45" i="1"/>
  <c r="CE45" i="1"/>
  <c r="M46" i="1"/>
  <c r="BA47" i="1"/>
  <c r="CO47" i="1"/>
  <c r="T48" i="1"/>
  <c r="Z49" i="1"/>
  <c r="BK49" i="1"/>
  <c r="J51" i="1"/>
  <c r="AP51" i="1"/>
  <c r="AS51" i="1" s="1"/>
  <c r="CD51" i="1"/>
  <c r="CG51" i="1" s="1"/>
  <c r="BA52" i="1"/>
  <c r="CO52" i="1"/>
  <c r="AA53" i="1"/>
  <c r="BL53" i="1"/>
  <c r="I54" i="1"/>
  <c r="AZ55" i="1"/>
  <c r="BC55" i="1" s="1"/>
  <c r="CN55" i="1"/>
  <c r="CQ55" i="1" s="1"/>
  <c r="Z56" i="1"/>
  <c r="BK56" i="1"/>
  <c r="AH57" i="1"/>
  <c r="BV57" i="1"/>
  <c r="M58" i="1"/>
  <c r="BJ59" i="1"/>
  <c r="BM59" i="1" s="1"/>
  <c r="CV59" i="1"/>
  <c r="CX59" i="1" s="1"/>
  <c r="CA12" i="1" s="1"/>
  <c r="AG60" i="1"/>
  <c r="BU60" i="1"/>
  <c r="L61" i="1"/>
  <c r="AR61" i="1"/>
  <c r="CF61" i="1"/>
  <c r="T62" i="1"/>
  <c r="AH63" i="1"/>
  <c r="AH64" i="1"/>
  <c r="BL67" i="1"/>
  <c r="BL68" i="1"/>
  <c r="AR74" i="1"/>
  <c r="AZ75" i="1"/>
  <c r="BC75" i="1" s="1"/>
  <c r="L77" i="1"/>
  <c r="BK78" i="1"/>
  <c r="BA81" i="1"/>
  <c r="CX82" i="1"/>
  <c r="AQ84" i="1"/>
  <c r="I86" i="1"/>
  <c r="J88" i="1"/>
  <c r="AA94" i="1"/>
  <c r="AZ100" i="1"/>
  <c r="BC100" i="1" s="1"/>
  <c r="BV106" i="1"/>
  <c r="AE41" i="1"/>
  <c r="CE10" i="2"/>
  <c r="L96" i="2"/>
  <c r="L95" i="2"/>
  <c r="L94" i="2"/>
  <c r="L106" i="2"/>
  <c r="L105" i="2"/>
  <c r="L104" i="2"/>
  <c r="L103" i="2"/>
  <c r="L102" i="2"/>
  <c r="L101" i="2"/>
  <c r="L100" i="2"/>
  <c r="L99" i="2"/>
  <c r="L98" i="2"/>
  <c r="L97" i="2"/>
  <c r="L93" i="2"/>
  <c r="L92" i="2"/>
  <c r="L91" i="2"/>
  <c r="L90" i="2"/>
  <c r="L89" i="2"/>
  <c r="L88" i="2"/>
  <c r="L87" i="2"/>
  <c r="L86" i="2"/>
  <c r="L85" i="2"/>
  <c r="L84" i="2"/>
  <c r="L83" i="2"/>
  <c r="L82" i="2"/>
  <c r="L77" i="2"/>
  <c r="L76" i="2"/>
  <c r="L75" i="2"/>
  <c r="L74" i="2"/>
  <c r="L73" i="2"/>
  <c r="L72" i="2"/>
  <c r="L71" i="2"/>
  <c r="L70" i="2"/>
  <c r="L69" i="2"/>
  <c r="L68" i="2"/>
  <c r="L67" i="2"/>
  <c r="L66" i="2"/>
  <c r="L63" i="2"/>
  <c r="L81" i="2"/>
  <c r="L80" i="2"/>
  <c r="L79" i="2"/>
  <c r="L78" i="2"/>
  <c r="L65" i="2"/>
  <c r="L60" i="2"/>
  <c r="L55" i="2"/>
  <c r="L53" i="2"/>
  <c r="L64" i="2"/>
  <c r="L59" i="2"/>
  <c r="L58" i="2"/>
  <c r="L56" i="2"/>
  <c r="L52" i="2"/>
  <c r="L62" i="2"/>
  <c r="L51" i="2"/>
  <c r="L46" i="2"/>
  <c r="L38" i="2"/>
  <c r="L35" i="2"/>
  <c r="L31" i="2"/>
  <c r="L29" i="2"/>
  <c r="L27" i="2"/>
  <c r="L25" i="2"/>
  <c r="L23" i="2"/>
  <c r="L21" i="2"/>
  <c r="L18" i="2"/>
  <c r="L13" i="2"/>
  <c r="L48" i="2"/>
  <c r="L45" i="2"/>
  <c r="L44" i="2"/>
  <c r="L43" i="2"/>
  <c r="L42" i="2"/>
  <c r="L41" i="2"/>
  <c r="L39" i="2"/>
  <c r="L36" i="2"/>
  <c r="L32" i="2"/>
  <c r="L20" i="2"/>
  <c r="L61" i="2"/>
  <c r="L47" i="2"/>
  <c r="L37" i="2"/>
  <c r="L33" i="2"/>
  <c r="L30" i="2"/>
  <c r="L28" i="2"/>
  <c r="L26" i="2"/>
  <c r="L24" i="2"/>
  <c r="L22" i="2"/>
  <c r="L19" i="2"/>
  <c r="L15" i="2"/>
  <c r="L14" i="2"/>
  <c r="L54" i="2"/>
  <c r="L11" i="2"/>
  <c r="L10" i="2"/>
  <c r="L49" i="2"/>
  <c r="L40" i="2"/>
  <c r="L34" i="2"/>
  <c r="T106" i="2"/>
  <c r="T105" i="2"/>
  <c r="T104" i="2"/>
  <c r="W104" i="2" s="1"/>
  <c r="T103" i="2"/>
  <c r="T102" i="2"/>
  <c r="T101" i="2"/>
  <c r="T100" i="2"/>
  <c r="W100" i="2" s="1"/>
  <c r="T99" i="2"/>
  <c r="T98" i="2"/>
  <c r="T97" i="2"/>
  <c r="T96" i="2"/>
  <c r="T95" i="2"/>
  <c r="T94" i="2"/>
  <c r="T93" i="2"/>
  <c r="T92" i="2"/>
  <c r="T91" i="2"/>
  <c r="T90" i="2"/>
  <c r="T89" i="2"/>
  <c r="T88" i="2"/>
  <c r="T87" i="2"/>
  <c r="T86" i="2"/>
  <c r="T85" i="2"/>
  <c r="T84" i="2"/>
  <c r="T83" i="2"/>
  <c r="T82" i="2"/>
  <c r="T81" i="2"/>
  <c r="T80" i="2"/>
  <c r="T79" i="2"/>
  <c r="T78" i="2"/>
  <c r="T64" i="2"/>
  <c r="T63" i="2"/>
  <c r="W63" i="2" s="1"/>
  <c r="T77" i="2"/>
  <c r="T76" i="2"/>
  <c r="T75" i="2"/>
  <c r="T74" i="2"/>
  <c r="T73" i="2"/>
  <c r="T72" i="2"/>
  <c r="T71" i="2"/>
  <c r="T70" i="2"/>
  <c r="T69" i="2"/>
  <c r="T68" i="2"/>
  <c r="T65" i="2"/>
  <c r="T62" i="2"/>
  <c r="W62" i="2" s="1"/>
  <c r="T61" i="2"/>
  <c r="T60" i="2"/>
  <c r="T57" i="2"/>
  <c r="T55" i="2"/>
  <c r="W55" i="2" s="1"/>
  <c r="T54" i="2"/>
  <c r="T53" i="2"/>
  <c r="T50" i="2"/>
  <c r="T48" i="2"/>
  <c r="W48" i="2" s="1"/>
  <c r="T52" i="2"/>
  <c r="T47" i="2"/>
  <c r="T37" i="2"/>
  <c r="T33" i="2"/>
  <c r="W33" i="2" s="1"/>
  <c r="T30" i="2"/>
  <c r="T28" i="2"/>
  <c r="T26" i="2"/>
  <c r="T24" i="2"/>
  <c r="W24" i="2" s="1"/>
  <c r="T22" i="2"/>
  <c r="T19" i="2"/>
  <c r="T16" i="2"/>
  <c r="T15" i="2"/>
  <c r="W15" i="2" s="1"/>
  <c r="T14" i="2"/>
  <c r="T40" i="2"/>
  <c r="T34" i="2"/>
  <c r="T66" i="2"/>
  <c r="T59" i="2"/>
  <c r="T58" i="2"/>
  <c r="T49" i="2"/>
  <c r="T46" i="2"/>
  <c r="T44" i="2"/>
  <c r="T38" i="2"/>
  <c r="T35" i="2"/>
  <c r="T31" i="2"/>
  <c r="T29" i="2"/>
  <c r="T27" i="2"/>
  <c r="T25" i="2"/>
  <c r="T23" i="2"/>
  <c r="T21" i="2"/>
  <c r="T18" i="2"/>
  <c r="T51" i="2"/>
  <c r="T36" i="2"/>
  <c r="W36" i="2" s="1"/>
  <c r="T13" i="2"/>
  <c r="T12" i="2"/>
  <c r="T67" i="2"/>
  <c r="T56" i="2"/>
  <c r="W56" i="2" s="1"/>
  <c r="T43" i="2"/>
  <c r="T42" i="2"/>
  <c r="T41" i="2"/>
  <c r="T20" i="2"/>
  <c r="W20" i="2" s="1"/>
  <c r="T17" i="2"/>
  <c r="T9" i="2"/>
  <c r="T8" i="2"/>
  <c r="T39" i="2"/>
  <c r="W39" i="2" s="1"/>
  <c r="T11" i="2"/>
  <c r="AE60" i="2"/>
  <c r="R50" i="2"/>
  <c r="AB44" i="2"/>
  <c r="AE55" i="2"/>
  <c r="R12" i="2"/>
  <c r="AB11" i="2"/>
  <c r="AF96" i="2"/>
  <c r="AF95" i="2"/>
  <c r="AF94" i="2"/>
  <c r="AF93" i="2"/>
  <c r="AF92" i="2"/>
  <c r="AF91" i="2"/>
  <c r="AF90" i="2"/>
  <c r="AF89" i="2"/>
  <c r="AF88" i="2"/>
  <c r="AF87" i="2"/>
  <c r="AF86" i="2"/>
  <c r="AF85" i="2"/>
  <c r="AF84" i="2"/>
  <c r="AF83" i="2"/>
  <c r="AF82" i="2"/>
  <c r="AF81" i="2"/>
  <c r="AF80" i="2"/>
  <c r="AF79" i="2"/>
  <c r="AF78" i="2"/>
  <c r="AF77" i="2"/>
  <c r="AF76" i="2"/>
  <c r="AF75" i="2"/>
  <c r="AF74" i="2"/>
  <c r="AF73" i="2"/>
  <c r="AF72" i="2"/>
  <c r="AF71" i="2"/>
  <c r="AF70" i="2"/>
  <c r="AF69" i="2"/>
  <c r="AF68" i="2"/>
  <c r="AF67" i="2"/>
  <c r="AF66" i="2"/>
  <c r="AF63" i="2"/>
  <c r="AF105" i="2"/>
  <c r="AF103" i="2"/>
  <c r="AF101" i="2"/>
  <c r="AF99" i="2"/>
  <c r="AF97" i="2"/>
  <c r="AF64" i="2"/>
  <c r="AF106" i="2"/>
  <c r="AF102" i="2"/>
  <c r="AF98" i="2"/>
  <c r="AF100" i="2"/>
  <c r="AF53" i="2"/>
  <c r="AF104" i="2"/>
  <c r="AF65" i="2"/>
  <c r="AF62" i="2"/>
  <c r="AF59" i="2"/>
  <c r="AF58" i="2"/>
  <c r="AF56" i="2"/>
  <c r="AF52" i="2"/>
  <c r="AF55" i="2"/>
  <c r="AF51" i="2"/>
  <c r="AF46" i="2"/>
  <c r="AF61" i="2"/>
  <c r="AF60" i="2"/>
  <c r="AF47" i="2"/>
  <c r="AF38" i="2"/>
  <c r="AF35" i="2"/>
  <c r="AF31" i="2"/>
  <c r="AF29" i="2"/>
  <c r="AF27" i="2"/>
  <c r="AF25" i="2"/>
  <c r="AF23" i="2"/>
  <c r="AF21" i="2"/>
  <c r="AF18" i="2"/>
  <c r="AF13" i="2"/>
  <c r="AF57" i="2"/>
  <c r="AF54" i="2"/>
  <c r="AF50" i="2"/>
  <c r="AF49" i="2"/>
  <c r="AF45" i="2"/>
  <c r="AF43" i="2"/>
  <c r="AF42" i="2"/>
  <c r="AF41" i="2"/>
  <c r="AF39" i="2"/>
  <c r="AF36" i="2"/>
  <c r="AF32" i="2"/>
  <c r="AF20" i="2"/>
  <c r="AF17" i="2"/>
  <c r="AF37" i="2"/>
  <c r="AF33" i="2"/>
  <c r="AF30" i="2"/>
  <c r="AF28" i="2"/>
  <c r="AF26" i="2"/>
  <c r="AF24" i="2"/>
  <c r="AF22" i="2"/>
  <c r="AF19" i="2"/>
  <c r="AF48" i="2"/>
  <c r="AF40" i="2"/>
  <c r="AF34" i="2"/>
  <c r="AF15" i="2"/>
  <c r="AF14" i="2"/>
  <c r="AF10" i="2"/>
  <c r="AN105" i="2"/>
  <c r="AN103" i="2"/>
  <c r="AN101" i="2"/>
  <c r="AN99" i="2"/>
  <c r="AQ99" i="2" s="1"/>
  <c r="AN97" i="2"/>
  <c r="AN93" i="2"/>
  <c r="AN92" i="2"/>
  <c r="AN91" i="2"/>
  <c r="AQ91" i="2" s="1"/>
  <c r="AN90" i="2"/>
  <c r="AN89" i="2"/>
  <c r="AN88" i="2"/>
  <c r="AN87" i="2"/>
  <c r="AQ87" i="2" s="1"/>
  <c r="AN86" i="2"/>
  <c r="AN85" i="2"/>
  <c r="AN84" i="2"/>
  <c r="AN83" i="2"/>
  <c r="AQ83" i="2" s="1"/>
  <c r="AN82" i="2"/>
  <c r="AN106" i="2"/>
  <c r="AN102" i="2"/>
  <c r="AN98" i="2"/>
  <c r="AQ98" i="2" s="1"/>
  <c r="AN67" i="2"/>
  <c r="AN66" i="2"/>
  <c r="AN62" i="2"/>
  <c r="AN81" i="2"/>
  <c r="AN80" i="2"/>
  <c r="AN79" i="2"/>
  <c r="AN78" i="2"/>
  <c r="AN65" i="2"/>
  <c r="AQ65" i="2" s="1"/>
  <c r="AN104" i="2"/>
  <c r="AN100" i="2"/>
  <c r="AN96" i="2"/>
  <c r="AN95" i="2"/>
  <c r="AQ95" i="2" s="1"/>
  <c r="AN94" i="2"/>
  <c r="AN77" i="2"/>
  <c r="AN76" i="2"/>
  <c r="AN75" i="2"/>
  <c r="AQ75" i="2" s="1"/>
  <c r="AN74" i="2"/>
  <c r="AN73" i="2"/>
  <c r="AN72" i="2"/>
  <c r="AN71" i="2"/>
  <c r="AQ71" i="2" s="1"/>
  <c r="AN70" i="2"/>
  <c r="AN69" i="2"/>
  <c r="AN68" i="2"/>
  <c r="AN64" i="2"/>
  <c r="AN61" i="2"/>
  <c r="AN57" i="2"/>
  <c r="AN54" i="2"/>
  <c r="AN50" i="2"/>
  <c r="AN53" i="2"/>
  <c r="AN48" i="2"/>
  <c r="AN63" i="2"/>
  <c r="AN59" i="2"/>
  <c r="AN58" i="2"/>
  <c r="AN49" i="2"/>
  <c r="AN44" i="2"/>
  <c r="AN37" i="2"/>
  <c r="AQ37" i="2" s="1"/>
  <c r="AN33" i="2"/>
  <c r="AN30" i="2"/>
  <c r="AN28" i="2"/>
  <c r="AN26" i="2"/>
  <c r="AQ26" i="2" s="1"/>
  <c r="AN24" i="2"/>
  <c r="AN22" i="2"/>
  <c r="AN19" i="2"/>
  <c r="AN16" i="2"/>
  <c r="AQ16" i="2" s="1"/>
  <c r="AN56" i="2"/>
  <c r="AN40" i="2"/>
  <c r="AN34" i="2"/>
  <c r="AN52" i="2"/>
  <c r="AQ52" i="2" s="1"/>
  <c r="AN47" i="2"/>
  <c r="AN38" i="2"/>
  <c r="AN35" i="2"/>
  <c r="AN31" i="2"/>
  <c r="AN29" i="2"/>
  <c r="AN27" i="2"/>
  <c r="AN25" i="2"/>
  <c r="AN23" i="2"/>
  <c r="AN21" i="2"/>
  <c r="AN18" i="2"/>
  <c r="AN39" i="2"/>
  <c r="AN13" i="2"/>
  <c r="AQ13" i="2" s="1"/>
  <c r="AN11" i="2"/>
  <c r="AN9" i="2"/>
  <c r="AN46" i="2"/>
  <c r="AN45" i="2"/>
  <c r="AQ45" i="2" s="1"/>
  <c r="AN32" i="2"/>
  <c r="AN17" i="2"/>
  <c r="AN8" i="2"/>
  <c r="AN36" i="2"/>
  <c r="AQ36" i="2" s="1"/>
  <c r="AN15" i="2"/>
  <c r="AN14" i="2"/>
  <c r="AV14" i="2"/>
  <c r="AV9" i="2"/>
  <c r="AZ95" i="2"/>
  <c r="AZ94" i="2"/>
  <c r="AZ106" i="2"/>
  <c r="AZ105" i="2"/>
  <c r="AZ104" i="2"/>
  <c r="AZ103" i="2"/>
  <c r="AZ102" i="2"/>
  <c r="AZ101" i="2"/>
  <c r="AZ100" i="2"/>
  <c r="AZ99" i="2"/>
  <c r="AZ98" i="2"/>
  <c r="AZ97" i="2"/>
  <c r="AZ96" i="2"/>
  <c r="AZ93" i="2"/>
  <c r="AZ92" i="2"/>
  <c r="AZ91" i="2"/>
  <c r="AZ90" i="2"/>
  <c r="AZ89" i="2"/>
  <c r="AZ88" i="2"/>
  <c r="AZ87" i="2"/>
  <c r="AZ86" i="2"/>
  <c r="AZ85" i="2"/>
  <c r="AZ84" i="2"/>
  <c r="AZ83" i="2"/>
  <c r="AZ82" i="2"/>
  <c r="AZ77" i="2"/>
  <c r="AZ76" i="2"/>
  <c r="AZ75" i="2"/>
  <c r="AZ74" i="2"/>
  <c r="AZ73" i="2"/>
  <c r="AZ72" i="2"/>
  <c r="AZ71" i="2"/>
  <c r="AZ70" i="2"/>
  <c r="AZ69" i="2"/>
  <c r="AZ68" i="2"/>
  <c r="AZ67" i="2"/>
  <c r="AZ66" i="2"/>
  <c r="AZ63" i="2"/>
  <c r="AZ65" i="2"/>
  <c r="AZ81" i="2"/>
  <c r="AZ80" i="2"/>
  <c r="AZ79" i="2"/>
  <c r="AZ78" i="2"/>
  <c r="AZ53" i="2"/>
  <c r="AZ59" i="2"/>
  <c r="AZ58" i="2"/>
  <c r="AZ56" i="2"/>
  <c r="AZ52" i="2"/>
  <c r="AZ62" i="2"/>
  <c r="AZ55" i="2"/>
  <c r="AZ51" i="2"/>
  <c r="AZ46" i="2"/>
  <c r="AZ64" i="2"/>
  <c r="AZ38" i="2"/>
  <c r="AZ35" i="2"/>
  <c r="AZ31" i="2"/>
  <c r="AZ29" i="2"/>
  <c r="AZ27" i="2"/>
  <c r="AZ25" i="2"/>
  <c r="AZ23" i="2"/>
  <c r="AZ21" i="2"/>
  <c r="AZ15" i="2"/>
  <c r="AZ13" i="2"/>
  <c r="AZ50" i="2"/>
  <c r="AZ48" i="2"/>
  <c r="AZ45" i="2"/>
  <c r="AZ43" i="2"/>
  <c r="AZ42" i="2"/>
  <c r="AZ41" i="2"/>
  <c r="AZ39" i="2"/>
  <c r="AZ36" i="2"/>
  <c r="AZ32" i="2"/>
  <c r="AZ20" i="2"/>
  <c r="AZ17" i="2"/>
  <c r="AZ61" i="2"/>
  <c r="AZ60" i="2"/>
  <c r="AZ47" i="2"/>
  <c r="AZ44" i="2"/>
  <c r="AZ37" i="2"/>
  <c r="AZ33" i="2"/>
  <c r="AZ30" i="2"/>
  <c r="AZ28" i="2"/>
  <c r="AZ26" i="2"/>
  <c r="AZ24" i="2"/>
  <c r="AZ22" i="2"/>
  <c r="AZ54" i="2"/>
  <c r="AZ18" i="2"/>
  <c r="AZ12" i="2"/>
  <c r="AZ10" i="2"/>
  <c r="AZ9" i="2"/>
  <c r="AZ57" i="2"/>
  <c r="AZ40" i="2"/>
  <c r="AZ34" i="2"/>
  <c r="BH106" i="2"/>
  <c r="BH105" i="2"/>
  <c r="BH104" i="2"/>
  <c r="BK104" i="2" s="1"/>
  <c r="BH103" i="2"/>
  <c r="BH102" i="2"/>
  <c r="BH101" i="2"/>
  <c r="BH100" i="2"/>
  <c r="BH99" i="2"/>
  <c r="BH98" i="2"/>
  <c r="BH97" i="2"/>
  <c r="BH96" i="2"/>
  <c r="BK96" i="2" s="1"/>
  <c r="BH95" i="2"/>
  <c r="BH94" i="2"/>
  <c r="BH93" i="2"/>
  <c r="BH92" i="2"/>
  <c r="BH91" i="2"/>
  <c r="BH90" i="2"/>
  <c r="BH89" i="2"/>
  <c r="BH88" i="2"/>
  <c r="BH87" i="2"/>
  <c r="BH86" i="2"/>
  <c r="BH85" i="2"/>
  <c r="BH84" i="2"/>
  <c r="BH83" i="2"/>
  <c r="BH82" i="2"/>
  <c r="BH81" i="2"/>
  <c r="BH80" i="2"/>
  <c r="BK80" i="2" s="1"/>
  <c r="BH79" i="2"/>
  <c r="BH78" i="2"/>
  <c r="BH64" i="2"/>
  <c r="BH63" i="2"/>
  <c r="BK63" i="2" s="1"/>
  <c r="BH77" i="2"/>
  <c r="BH76" i="2"/>
  <c r="BH75" i="2"/>
  <c r="BH74" i="2"/>
  <c r="BK74" i="2" s="1"/>
  <c r="BH73" i="2"/>
  <c r="BH72" i="2"/>
  <c r="BH71" i="2"/>
  <c r="BH70" i="2"/>
  <c r="BK70" i="2" s="1"/>
  <c r="BH69" i="2"/>
  <c r="BH68" i="2"/>
  <c r="BH55" i="2"/>
  <c r="BH67" i="2"/>
  <c r="BH66" i="2"/>
  <c r="BH62" i="2"/>
  <c r="BH61" i="2"/>
  <c r="BH60" i="2"/>
  <c r="BK60" i="2" s="1"/>
  <c r="BH57" i="2"/>
  <c r="BH54" i="2"/>
  <c r="BH50" i="2"/>
  <c r="BH65" i="2"/>
  <c r="BH53" i="2"/>
  <c r="BH48" i="2"/>
  <c r="BH52" i="2"/>
  <c r="BH47" i="2"/>
  <c r="BK47" i="2" s="1"/>
  <c r="BH44" i="2"/>
  <c r="BH37" i="2"/>
  <c r="BH33" i="2"/>
  <c r="BH30" i="2"/>
  <c r="BK30" i="2" s="1"/>
  <c r="BH28" i="2"/>
  <c r="BH26" i="2"/>
  <c r="BH24" i="2"/>
  <c r="BH22" i="2"/>
  <c r="BK22" i="2" s="1"/>
  <c r="BH19" i="2"/>
  <c r="BH16" i="2"/>
  <c r="BH46" i="2"/>
  <c r="BH40" i="2"/>
  <c r="BH34" i="2"/>
  <c r="BH18" i="2"/>
  <c r="BH14" i="2"/>
  <c r="BH59" i="2"/>
  <c r="BK59" i="2" s="1"/>
  <c r="BH58" i="2"/>
  <c r="BH49" i="2"/>
  <c r="BH38" i="2"/>
  <c r="BH35" i="2"/>
  <c r="BK35" i="2" s="1"/>
  <c r="BH31" i="2"/>
  <c r="BH29" i="2"/>
  <c r="BH27" i="2"/>
  <c r="BH25" i="2"/>
  <c r="BK25" i="2" s="1"/>
  <c r="BH23" i="2"/>
  <c r="BH21" i="2"/>
  <c r="BH56" i="2"/>
  <c r="BH36" i="2"/>
  <c r="BK36" i="2" s="1"/>
  <c r="BH13" i="2"/>
  <c r="BH11" i="2"/>
  <c r="BH43" i="2"/>
  <c r="BH42" i="2"/>
  <c r="BH41" i="2"/>
  <c r="BH20" i="2"/>
  <c r="BH8" i="2"/>
  <c r="BH51" i="2"/>
  <c r="BK51" i="2" s="1"/>
  <c r="BH39" i="2"/>
  <c r="BH17" i="2"/>
  <c r="CJ26" i="2"/>
  <c r="CM26" i="2" s="1"/>
  <c r="BI49" i="2" s="1"/>
  <c r="CJ24" i="2"/>
  <c r="CM24" i="2" s="1"/>
  <c r="BI19" i="2" s="1"/>
  <c r="CJ25" i="2"/>
  <c r="CM25" i="2" s="1"/>
  <c r="BI11" i="2" s="1"/>
  <c r="CJ23" i="2"/>
  <c r="CM23" i="2" s="1"/>
  <c r="BI14" i="2" s="1"/>
  <c r="BT95" i="2"/>
  <c r="BT94" i="2"/>
  <c r="BT93" i="2"/>
  <c r="BT106" i="2"/>
  <c r="BT105" i="2"/>
  <c r="BT104" i="2"/>
  <c r="BT103" i="2"/>
  <c r="BT102" i="2"/>
  <c r="BT101" i="2"/>
  <c r="BT100" i="2"/>
  <c r="BT99" i="2"/>
  <c r="BT98" i="2"/>
  <c r="BT97" i="2"/>
  <c r="BT96" i="2"/>
  <c r="BT92" i="2"/>
  <c r="BT91" i="2"/>
  <c r="BT90" i="2"/>
  <c r="BT89" i="2"/>
  <c r="BT88" i="2"/>
  <c r="BT87" i="2"/>
  <c r="BT86" i="2"/>
  <c r="BT85" i="2"/>
  <c r="BT84" i="2"/>
  <c r="BT83" i="2"/>
  <c r="BT82" i="2"/>
  <c r="BT81" i="2"/>
  <c r="BT80" i="2"/>
  <c r="BT79" i="2"/>
  <c r="BT78" i="2"/>
  <c r="BT77" i="2"/>
  <c r="BT76" i="2"/>
  <c r="BT75" i="2"/>
  <c r="BT74" i="2"/>
  <c r="BT73" i="2"/>
  <c r="BT72" i="2"/>
  <c r="BT71" i="2"/>
  <c r="BT70" i="2"/>
  <c r="BT69" i="2"/>
  <c r="BT68" i="2"/>
  <c r="BT67" i="2"/>
  <c r="BT66" i="2"/>
  <c r="BT63" i="2"/>
  <c r="BT64" i="2"/>
  <c r="BT61" i="2"/>
  <c r="BT62" i="2"/>
  <c r="BT53" i="2"/>
  <c r="BT59" i="2"/>
  <c r="BT58" i="2"/>
  <c r="BT56" i="2"/>
  <c r="BT52" i="2"/>
  <c r="BT55" i="2"/>
  <c r="BT51" i="2"/>
  <c r="BT46" i="2"/>
  <c r="BT65" i="2"/>
  <c r="BT60" i="2"/>
  <c r="BT47" i="2"/>
  <c r="BT38" i="2"/>
  <c r="BT35" i="2"/>
  <c r="BT31" i="2"/>
  <c r="BT29" i="2"/>
  <c r="BT27" i="2"/>
  <c r="BT25" i="2"/>
  <c r="BT23" i="2"/>
  <c r="BT21" i="2"/>
  <c r="BT13" i="2"/>
  <c r="BT57" i="2"/>
  <c r="BT54" i="2"/>
  <c r="BT50" i="2"/>
  <c r="BT49" i="2"/>
  <c r="BT45" i="2"/>
  <c r="BT43" i="2"/>
  <c r="BT42" i="2"/>
  <c r="BT41" i="2"/>
  <c r="BT39" i="2"/>
  <c r="BT36" i="2"/>
  <c r="BT32" i="2"/>
  <c r="BT20" i="2"/>
  <c r="BT17" i="2"/>
  <c r="BT44" i="2"/>
  <c r="BT37" i="2"/>
  <c r="BT33" i="2"/>
  <c r="BT30" i="2"/>
  <c r="BT28" i="2"/>
  <c r="BT26" i="2"/>
  <c r="BT24" i="2"/>
  <c r="BT22" i="2"/>
  <c r="BT40" i="2"/>
  <c r="BT34" i="2"/>
  <c r="BT48" i="2"/>
  <c r="BT12" i="2"/>
  <c r="BT10" i="2"/>
  <c r="BT14" i="2"/>
  <c r="BT11" i="2"/>
  <c r="CB106" i="2"/>
  <c r="CE106" i="2" s="1"/>
  <c r="CB105" i="2"/>
  <c r="CB104" i="2"/>
  <c r="CB103" i="2"/>
  <c r="CB102" i="2"/>
  <c r="CE102" i="2" s="1"/>
  <c r="CB101" i="2"/>
  <c r="CB100" i="2"/>
  <c r="CB99" i="2"/>
  <c r="CB98" i="2"/>
  <c r="CE98" i="2" s="1"/>
  <c r="CB97" i="2"/>
  <c r="CB96" i="2"/>
  <c r="CB92" i="2"/>
  <c r="CB91" i="2"/>
  <c r="CB90" i="2"/>
  <c r="CB89" i="2"/>
  <c r="CB88" i="2"/>
  <c r="CB87" i="2"/>
  <c r="CB86" i="2"/>
  <c r="CB85" i="2"/>
  <c r="CB84" i="2"/>
  <c r="CB83" i="2"/>
  <c r="CB82" i="2"/>
  <c r="CB81" i="2"/>
  <c r="CB95" i="2"/>
  <c r="CB94" i="2"/>
  <c r="CE94" i="2" s="1"/>
  <c r="CB93" i="2"/>
  <c r="CB67" i="2"/>
  <c r="CB66" i="2"/>
  <c r="CB62" i="2"/>
  <c r="CE62" i="2" s="1"/>
  <c r="CB65" i="2"/>
  <c r="CB76" i="2"/>
  <c r="CB75" i="2"/>
  <c r="CB74" i="2"/>
  <c r="CB73" i="2"/>
  <c r="CB72" i="2"/>
  <c r="CB71" i="2"/>
  <c r="CB70" i="2"/>
  <c r="CB69" i="2"/>
  <c r="CB68" i="2"/>
  <c r="CB80" i="2"/>
  <c r="CB55" i="2"/>
  <c r="CB51" i="2"/>
  <c r="CB77" i="2"/>
  <c r="CB63" i="2"/>
  <c r="CB60" i="2"/>
  <c r="CE60" i="2" s="1"/>
  <c r="CB57" i="2"/>
  <c r="CB54" i="2"/>
  <c r="CB50" i="2"/>
  <c r="CB78" i="2"/>
  <c r="CE78" i="2" s="1"/>
  <c r="CB53" i="2"/>
  <c r="CB48" i="2"/>
  <c r="CB61" i="2"/>
  <c r="CB59" i="2"/>
  <c r="CE59" i="2" s="1"/>
  <c r="CB58" i="2"/>
  <c r="CB49" i="2"/>
  <c r="CB44" i="2"/>
  <c r="CB37" i="2"/>
  <c r="CE37" i="2" s="1"/>
  <c r="CB33" i="2"/>
  <c r="CB30" i="2"/>
  <c r="CB28" i="2"/>
  <c r="CB26" i="2"/>
  <c r="CE26" i="2" s="1"/>
  <c r="CB24" i="2"/>
  <c r="CB22" i="2"/>
  <c r="CB19" i="2"/>
  <c r="CB16" i="2"/>
  <c r="CB79" i="2"/>
  <c r="CB56" i="2"/>
  <c r="CB40" i="2"/>
  <c r="CB34" i="2"/>
  <c r="CB18" i="2"/>
  <c r="CB15" i="2"/>
  <c r="CB14" i="2"/>
  <c r="CB52" i="2"/>
  <c r="CB47" i="2"/>
  <c r="CB38" i="2"/>
  <c r="CB35" i="2"/>
  <c r="CB31" i="2"/>
  <c r="CB29" i="2"/>
  <c r="CB27" i="2"/>
  <c r="CB25" i="2"/>
  <c r="CB23" i="2"/>
  <c r="CE23" i="2" s="1"/>
  <c r="CB21" i="2"/>
  <c r="CB39" i="2"/>
  <c r="CB17" i="2"/>
  <c r="CB13" i="2"/>
  <c r="CB11" i="2"/>
  <c r="CB45" i="2"/>
  <c r="CB32" i="2"/>
  <c r="CB8" i="2"/>
  <c r="CE8" i="2" s="1"/>
  <c r="CB46" i="2"/>
  <c r="CB36" i="2"/>
  <c r="CL37" i="2"/>
  <c r="CM37" i="2" s="1"/>
  <c r="CD12" i="2" s="1"/>
  <c r="CL40" i="2"/>
  <c r="CM40" i="2" s="1"/>
  <c r="CD25" i="2" s="1"/>
  <c r="CJ34" i="2"/>
  <c r="CL38" i="2"/>
  <c r="CM38" i="2" s="1"/>
  <c r="CD22" i="2" s="1"/>
  <c r="CJ35" i="2"/>
  <c r="CJ36" i="2"/>
  <c r="CM36" i="2" s="1"/>
  <c r="CC9" i="2" s="1"/>
  <c r="AF8" i="2"/>
  <c r="BT8" i="2"/>
  <c r="AF9" i="2"/>
  <c r="BH9" i="2"/>
  <c r="BK9" i="2" s="1"/>
  <c r="AO11" i="2"/>
  <c r="AN12" i="2"/>
  <c r="AQ12" i="2" s="1"/>
  <c r="AV15" i="2"/>
  <c r="L16" i="2"/>
  <c r="AN20" i="2"/>
  <c r="AN42" i="2"/>
  <c r="T45" i="2"/>
  <c r="W45" i="2" s="1"/>
  <c r="AN51" i="2"/>
  <c r="CB64" i="2"/>
  <c r="BU9" i="2"/>
  <c r="T10" i="2"/>
  <c r="BH10" i="2"/>
  <c r="CC11" i="2"/>
  <c r="CB12" i="2"/>
  <c r="CE12" i="2" s="1"/>
  <c r="U15" i="2"/>
  <c r="AF16" i="2"/>
  <c r="U19" i="2"/>
  <c r="CB20" i="2"/>
  <c r="U24" i="2"/>
  <c r="U37" i="2"/>
  <c r="CB42" i="2"/>
  <c r="AF44" i="2"/>
  <c r="BH45" i="2"/>
  <c r="BK45" i="2" s="1"/>
  <c r="BU52" i="2"/>
  <c r="L8" i="2"/>
  <c r="AZ8" i="2"/>
  <c r="L9" i="2"/>
  <c r="AO9" i="2"/>
  <c r="CB9" i="2"/>
  <c r="BA12" i="2"/>
  <c r="AZ16" i="2"/>
  <c r="BI24" i="2"/>
  <c r="AO28" i="2"/>
  <c r="T32" i="2"/>
  <c r="BI37" i="2"/>
  <c r="AN41" i="2"/>
  <c r="AN43" i="2"/>
  <c r="AQ43" i="2" s="1"/>
  <c r="U96" i="2"/>
  <c r="U95" i="2"/>
  <c r="U94" i="2"/>
  <c r="U106" i="2"/>
  <c r="U105" i="2"/>
  <c r="U104" i="2"/>
  <c r="U103" i="2"/>
  <c r="U102" i="2"/>
  <c r="U101" i="2"/>
  <c r="U100" i="2"/>
  <c r="U99" i="2"/>
  <c r="U98" i="2"/>
  <c r="U97" i="2"/>
  <c r="U93" i="2"/>
  <c r="U92" i="2"/>
  <c r="U91" i="2"/>
  <c r="U90" i="2"/>
  <c r="U89" i="2"/>
  <c r="U88" i="2"/>
  <c r="U87" i="2"/>
  <c r="U86" i="2"/>
  <c r="U85" i="2"/>
  <c r="U84" i="2"/>
  <c r="U83" i="2"/>
  <c r="U82" i="2"/>
  <c r="U81" i="2"/>
  <c r="U80" i="2"/>
  <c r="U79" i="2"/>
  <c r="U78" i="2"/>
  <c r="U64" i="2"/>
  <c r="U77" i="2"/>
  <c r="U76" i="2"/>
  <c r="U75" i="2"/>
  <c r="U74" i="2"/>
  <c r="U73" i="2"/>
  <c r="U72" i="2"/>
  <c r="U71" i="2"/>
  <c r="U70" i="2"/>
  <c r="U69" i="2"/>
  <c r="U68" i="2"/>
  <c r="U63" i="2"/>
  <c r="U67" i="2"/>
  <c r="U66" i="2"/>
  <c r="U62" i="2"/>
  <c r="U61" i="2"/>
  <c r="U60" i="2"/>
  <c r="U57" i="2"/>
  <c r="U55" i="2"/>
  <c r="U54" i="2"/>
  <c r="U53" i="2"/>
  <c r="U59" i="2"/>
  <c r="U58" i="2"/>
  <c r="U56" i="2"/>
  <c r="U52" i="2"/>
  <c r="U47" i="2"/>
  <c r="U40" i="2"/>
  <c r="U34" i="2"/>
  <c r="U49" i="2"/>
  <c r="U46" i="2"/>
  <c r="U44" i="2"/>
  <c r="U38" i="2"/>
  <c r="U35" i="2"/>
  <c r="U31" i="2"/>
  <c r="U29" i="2"/>
  <c r="U27" i="2"/>
  <c r="U25" i="2"/>
  <c r="U23" i="2"/>
  <c r="U21" i="2"/>
  <c r="U18" i="2"/>
  <c r="U13" i="2"/>
  <c r="U65" i="2"/>
  <c r="U51" i="2"/>
  <c r="U45" i="2"/>
  <c r="U43" i="2"/>
  <c r="U42" i="2"/>
  <c r="U41" i="2"/>
  <c r="U39" i="2"/>
  <c r="U36" i="2"/>
  <c r="U32" i="2"/>
  <c r="U20" i="2"/>
  <c r="AO106" i="2"/>
  <c r="AO105" i="2"/>
  <c r="AO104" i="2"/>
  <c r="AO103" i="2"/>
  <c r="AO102" i="2"/>
  <c r="AO101" i="2"/>
  <c r="AO100" i="2"/>
  <c r="AO99" i="2"/>
  <c r="AO98" i="2"/>
  <c r="AO97" i="2"/>
  <c r="AO96" i="2"/>
  <c r="AO95" i="2"/>
  <c r="AO94" i="2"/>
  <c r="AO93" i="2"/>
  <c r="AO92" i="2"/>
  <c r="AO91" i="2"/>
  <c r="AO90" i="2"/>
  <c r="AO89" i="2"/>
  <c r="AO88" i="2"/>
  <c r="AO87" i="2"/>
  <c r="AO86" i="2"/>
  <c r="AO85" i="2"/>
  <c r="AO84" i="2"/>
  <c r="AO83" i="2"/>
  <c r="AO82" i="2"/>
  <c r="AO64" i="2"/>
  <c r="AO77" i="2"/>
  <c r="AO76" i="2"/>
  <c r="AO75" i="2"/>
  <c r="AO74" i="2"/>
  <c r="AO73" i="2"/>
  <c r="AO72" i="2"/>
  <c r="AO71" i="2"/>
  <c r="AO70" i="2"/>
  <c r="AO69" i="2"/>
  <c r="AO68" i="2"/>
  <c r="AO81" i="2"/>
  <c r="AO80" i="2"/>
  <c r="AO79" i="2"/>
  <c r="AO78" i="2"/>
  <c r="AO65" i="2"/>
  <c r="AO67" i="2"/>
  <c r="AO66" i="2"/>
  <c r="AO62" i="2"/>
  <c r="AO61" i="2"/>
  <c r="AO60" i="2"/>
  <c r="AO57" i="2"/>
  <c r="AO54" i="2"/>
  <c r="AO53" i="2"/>
  <c r="AO63" i="2"/>
  <c r="AO59" i="2"/>
  <c r="AO58" i="2"/>
  <c r="AO56" i="2"/>
  <c r="AO52" i="2"/>
  <c r="AO47" i="2"/>
  <c r="AO50" i="2"/>
  <c r="AO40" i="2"/>
  <c r="AO34" i="2"/>
  <c r="AO48" i="2"/>
  <c r="AO38" i="2"/>
  <c r="AO35" i="2"/>
  <c r="AO31" i="2"/>
  <c r="AO29" i="2"/>
  <c r="AO27" i="2"/>
  <c r="AO25" i="2"/>
  <c r="AO23" i="2"/>
  <c r="AO21" i="2"/>
  <c r="AO18" i="2"/>
  <c r="AO13" i="2"/>
  <c r="AO55" i="2"/>
  <c r="AO51" i="2"/>
  <c r="AO46" i="2"/>
  <c r="AO45" i="2"/>
  <c r="AO43" i="2"/>
  <c r="AO42" i="2"/>
  <c r="AO41" i="2"/>
  <c r="AO39" i="2"/>
  <c r="AO36" i="2"/>
  <c r="AO32" i="2"/>
  <c r="AO20" i="2"/>
  <c r="BI95" i="2"/>
  <c r="BI94" i="2"/>
  <c r="BI93" i="2"/>
  <c r="BI92" i="2"/>
  <c r="BI91" i="2"/>
  <c r="BI90" i="2"/>
  <c r="BI89" i="2"/>
  <c r="BI88" i="2"/>
  <c r="BI87" i="2"/>
  <c r="BI86" i="2"/>
  <c r="BI85" i="2"/>
  <c r="BI84" i="2"/>
  <c r="BI83" i="2"/>
  <c r="BI82" i="2"/>
  <c r="BI81" i="2"/>
  <c r="BI80" i="2"/>
  <c r="BI79" i="2"/>
  <c r="BI78" i="2"/>
  <c r="BI64" i="2"/>
  <c r="BI106" i="2"/>
  <c r="BI104" i="2"/>
  <c r="BI102" i="2"/>
  <c r="BI100" i="2"/>
  <c r="BI98" i="2"/>
  <c r="BI96" i="2"/>
  <c r="BI77" i="2"/>
  <c r="BI76" i="2"/>
  <c r="BI75" i="2"/>
  <c r="BI74" i="2"/>
  <c r="BI73" i="2"/>
  <c r="BI72" i="2"/>
  <c r="BI71" i="2"/>
  <c r="BI70" i="2"/>
  <c r="BI69" i="2"/>
  <c r="BI68" i="2"/>
  <c r="BI63" i="2"/>
  <c r="BI103" i="2"/>
  <c r="BI99" i="2"/>
  <c r="BI67" i="2"/>
  <c r="BI66" i="2"/>
  <c r="BI62" i="2"/>
  <c r="BI105" i="2"/>
  <c r="BI61" i="2"/>
  <c r="BI60" i="2"/>
  <c r="BI57" i="2"/>
  <c r="BI54" i="2"/>
  <c r="BI65" i="2"/>
  <c r="BI53" i="2"/>
  <c r="BI97" i="2"/>
  <c r="BI59" i="2"/>
  <c r="BI58" i="2"/>
  <c r="BI56" i="2"/>
  <c r="BI52" i="2"/>
  <c r="BI47" i="2"/>
  <c r="BI101" i="2"/>
  <c r="BI55" i="2"/>
  <c r="BI50" i="2"/>
  <c r="BI46" i="2"/>
  <c r="BI40" i="2"/>
  <c r="BI34" i="2"/>
  <c r="BI18" i="2"/>
  <c r="BI15" i="2"/>
  <c r="BI38" i="2"/>
  <c r="BI35" i="2"/>
  <c r="BI31" i="2"/>
  <c r="BI29" i="2"/>
  <c r="BI27" i="2"/>
  <c r="BI25" i="2"/>
  <c r="BI23" i="2"/>
  <c r="BI21" i="2"/>
  <c r="BI13" i="2"/>
  <c r="BI51" i="2"/>
  <c r="BI45" i="2"/>
  <c r="BI43" i="2"/>
  <c r="BI42" i="2"/>
  <c r="BI41" i="2"/>
  <c r="BI39" i="2"/>
  <c r="BI36" i="2"/>
  <c r="BI32" i="2"/>
  <c r="BK32" i="2" s="1"/>
  <c r="BI20" i="2"/>
  <c r="BI17" i="2"/>
  <c r="CJ30" i="2"/>
  <c r="CM30" i="2" s="1"/>
  <c r="BR49" i="2" s="1"/>
  <c r="CJ28" i="2"/>
  <c r="CM28" i="2" s="1"/>
  <c r="BR19" i="2" s="1"/>
  <c r="CJ29" i="2"/>
  <c r="CM29" i="2" s="1"/>
  <c r="BR11" i="2" s="1"/>
  <c r="BU11" i="2" s="1"/>
  <c r="CJ27" i="2"/>
  <c r="CM27" i="2" s="1"/>
  <c r="BR14" i="2" s="1"/>
  <c r="CC106" i="2"/>
  <c r="CC105" i="2"/>
  <c r="CC104" i="2"/>
  <c r="CC103" i="2"/>
  <c r="CC102" i="2"/>
  <c r="CC101" i="2"/>
  <c r="CC100" i="2"/>
  <c r="CC99" i="2"/>
  <c r="CC98" i="2"/>
  <c r="CC97" i="2"/>
  <c r="CC96" i="2"/>
  <c r="CC95" i="2"/>
  <c r="CC94" i="2"/>
  <c r="CC93" i="2"/>
  <c r="CC92" i="2"/>
  <c r="CC91" i="2"/>
  <c r="CC90" i="2"/>
  <c r="CC89" i="2"/>
  <c r="CC88" i="2"/>
  <c r="CC87" i="2"/>
  <c r="CC86" i="2"/>
  <c r="CC85" i="2"/>
  <c r="CC84" i="2"/>
  <c r="CC83" i="2"/>
  <c r="CC82" i="2"/>
  <c r="CC81" i="2"/>
  <c r="CC64" i="2"/>
  <c r="CC76" i="2"/>
  <c r="CC75" i="2"/>
  <c r="CC74" i="2"/>
  <c r="CC73" i="2"/>
  <c r="CC72" i="2"/>
  <c r="CC71" i="2"/>
  <c r="CC70" i="2"/>
  <c r="CC69" i="2"/>
  <c r="CC68" i="2"/>
  <c r="CC65" i="2"/>
  <c r="CC80" i="2"/>
  <c r="CC79" i="2"/>
  <c r="CC78" i="2"/>
  <c r="CC77" i="2"/>
  <c r="CC63" i="2"/>
  <c r="CC60" i="2"/>
  <c r="CC57" i="2"/>
  <c r="CC54" i="2"/>
  <c r="CC53" i="2"/>
  <c r="CC67" i="2"/>
  <c r="CC66" i="2"/>
  <c r="CC62" i="2"/>
  <c r="CC61" i="2"/>
  <c r="CC59" i="2"/>
  <c r="CC58" i="2"/>
  <c r="CC56" i="2"/>
  <c r="CC52" i="2"/>
  <c r="CC47" i="2"/>
  <c r="CC50" i="2"/>
  <c r="CC40" i="2"/>
  <c r="CC34" i="2"/>
  <c r="CC18" i="2"/>
  <c r="CC14" i="2"/>
  <c r="CC48" i="2"/>
  <c r="CC38" i="2"/>
  <c r="CC35" i="2"/>
  <c r="CC31" i="2"/>
  <c r="CC29" i="2"/>
  <c r="CC27" i="2"/>
  <c r="CC25" i="2"/>
  <c r="CC23" i="2"/>
  <c r="CC21" i="2"/>
  <c r="CC13" i="2"/>
  <c r="CC55" i="2"/>
  <c r="CC46" i="2"/>
  <c r="CC45" i="2"/>
  <c r="CC43" i="2"/>
  <c r="CE43" i="2" s="1"/>
  <c r="CC42" i="2"/>
  <c r="CC41" i="2"/>
  <c r="CC39" i="2"/>
  <c r="CC36" i="2"/>
  <c r="CC32" i="2"/>
  <c r="CC20" i="2"/>
  <c r="CC17" i="2"/>
  <c r="AP9" i="2"/>
  <c r="AY9" i="2"/>
  <c r="BA9" i="2" s="1"/>
  <c r="BI9" i="2"/>
  <c r="BS9" i="2"/>
  <c r="K10" i="2"/>
  <c r="M10" i="2" s="1"/>
  <c r="U10" i="2"/>
  <c r="AE10" i="2"/>
  <c r="AG10" i="2" s="1"/>
  <c r="AO10" i="2"/>
  <c r="AQ10" i="2" s="1"/>
  <c r="AY10" i="2"/>
  <c r="BA10" i="2" s="1"/>
  <c r="BI10" i="2"/>
  <c r="BS10" i="2"/>
  <c r="BU10" i="2" s="1"/>
  <c r="CC10" i="2"/>
  <c r="K11" i="2"/>
  <c r="M11" i="2" s="1"/>
  <c r="CD11" i="2"/>
  <c r="V12" i="2"/>
  <c r="AE12" i="2"/>
  <c r="BI12" i="2"/>
  <c r="BS12" i="2"/>
  <c r="BU12" i="2" s="1"/>
  <c r="CC12" i="2"/>
  <c r="J13" i="2"/>
  <c r="AD13" i="2"/>
  <c r="AG13" i="2" s="1"/>
  <c r="AX13" i="2"/>
  <c r="BR13" i="2"/>
  <c r="V14" i="2"/>
  <c r="AX15" i="2"/>
  <c r="U16" i="2"/>
  <c r="AO16" i="2"/>
  <c r="BI16" i="2"/>
  <c r="CC16" i="2"/>
  <c r="K17" i="2"/>
  <c r="AE17" i="2"/>
  <c r="CD18" i="2"/>
  <c r="AE19" i="2"/>
  <c r="J20" i="2"/>
  <c r="AX20" i="2"/>
  <c r="AO22" i="2"/>
  <c r="CC22" i="2"/>
  <c r="AE24" i="2"/>
  <c r="BS24" i="2"/>
  <c r="U26" i="2"/>
  <c r="BI26" i="2"/>
  <c r="K28" i="2"/>
  <c r="AY28" i="2"/>
  <c r="AO30" i="2"/>
  <c r="CC30" i="2"/>
  <c r="AD32" i="2"/>
  <c r="BR32" i="2"/>
  <c r="U33" i="2"/>
  <c r="BI33" i="2"/>
  <c r="AE37" i="2"/>
  <c r="BS37" i="2"/>
  <c r="J41" i="2"/>
  <c r="AX41" i="2"/>
  <c r="BA41" i="2" s="1"/>
  <c r="J42" i="2"/>
  <c r="AX42" i="2"/>
  <c r="J43" i="2"/>
  <c r="AX43" i="2"/>
  <c r="BA43" i="2" s="1"/>
  <c r="J44" i="2"/>
  <c r="AO44" i="2"/>
  <c r="CC44" i="2"/>
  <c r="BR45" i="2"/>
  <c r="BU45" i="2" s="1"/>
  <c r="BI48" i="2"/>
  <c r="CD50" i="2"/>
  <c r="J96" i="2"/>
  <c r="J95" i="2"/>
  <c r="M95" i="2" s="1"/>
  <c r="J94" i="2"/>
  <c r="J81" i="2"/>
  <c r="J80" i="2"/>
  <c r="J79" i="2"/>
  <c r="M79" i="2" s="1"/>
  <c r="J78" i="2"/>
  <c r="J106" i="2"/>
  <c r="J104" i="2"/>
  <c r="J102" i="2"/>
  <c r="M102" i="2" s="1"/>
  <c r="J100" i="2"/>
  <c r="J98" i="2"/>
  <c r="J77" i="2"/>
  <c r="J76" i="2"/>
  <c r="M76" i="2" s="1"/>
  <c r="J75" i="2"/>
  <c r="J74" i="2"/>
  <c r="J73" i="2"/>
  <c r="J72" i="2"/>
  <c r="M72" i="2" s="1"/>
  <c r="J71" i="2"/>
  <c r="J70" i="2"/>
  <c r="J69" i="2"/>
  <c r="J63" i="2"/>
  <c r="J105" i="2"/>
  <c r="J101" i="2"/>
  <c r="J97" i="2"/>
  <c r="J68" i="2"/>
  <c r="M68" i="2" s="1"/>
  <c r="J67" i="2"/>
  <c r="J66" i="2"/>
  <c r="J99" i="2"/>
  <c r="J92" i="2"/>
  <c r="M92" i="2" s="1"/>
  <c r="J90" i="2"/>
  <c r="J88" i="2"/>
  <c r="J86" i="2"/>
  <c r="J84" i="2"/>
  <c r="M84" i="2" s="1"/>
  <c r="J82" i="2"/>
  <c r="J65" i="2"/>
  <c r="J61" i="2"/>
  <c r="J57" i="2"/>
  <c r="M57" i="2" s="1"/>
  <c r="J54" i="2"/>
  <c r="J103" i="2"/>
  <c r="J64" i="2"/>
  <c r="J60" i="2"/>
  <c r="M60" i="2" s="1"/>
  <c r="J55" i="2"/>
  <c r="J53" i="2"/>
  <c r="J48" i="2"/>
  <c r="J89" i="2"/>
  <c r="J56" i="2"/>
  <c r="J37" i="2"/>
  <c r="J33" i="2"/>
  <c r="M33" i="2" s="1"/>
  <c r="J30" i="2"/>
  <c r="M30" i="2" s="1"/>
  <c r="J28" i="2"/>
  <c r="M28" i="2" s="1"/>
  <c r="J26" i="2"/>
  <c r="M26" i="2" s="1"/>
  <c r="J24" i="2"/>
  <c r="J22" i="2"/>
  <c r="M22" i="2" s="1"/>
  <c r="J19" i="2"/>
  <c r="J16" i="2"/>
  <c r="J15" i="2"/>
  <c r="J14" i="2"/>
  <c r="J87" i="2"/>
  <c r="J52" i="2"/>
  <c r="J51" i="2"/>
  <c r="J49" i="2"/>
  <c r="M49" i="2" s="1"/>
  <c r="J40" i="2"/>
  <c r="J34" i="2"/>
  <c r="J93" i="2"/>
  <c r="J85" i="2"/>
  <c r="J62" i="2"/>
  <c r="J46" i="2"/>
  <c r="J38" i="2"/>
  <c r="J35" i="2"/>
  <c r="M35" i="2" s="1"/>
  <c r="J31" i="2"/>
  <c r="J29" i="2"/>
  <c r="J27" i="2"/>
  <c r="J25" i="2"/>
  <c r="M25" i="2" s="1"/>
  <c r="J23" i="2"/>
  <c r="J21" i="2"/>
  <c r="J18" i="2"/>
  <c r="V96" i="2"/>
  <c r="V95" i="2"/>
  <c r="V94" i="2"/>
  <c r="V106" i="2"/>
  <c r="V105" i="2"/>
  <c r="V104" i="2"/>
  <c r="V103" i="2"/>
  <c r="V102" i="2"/>
  <c r="V101" i="2"/>
  <c r="V100" i="2"/>
  <c r="V99" i="2"/>
  <c r="V98" i="2"/>
  <c r="V97" i="2"/>
  <c r="V93" i="2"/>
  <c r="V92" i="2"/>
  <c r="V91" i="2"/>
  <c r="V90" i="2"/>
  <c r="V89" i="2"/>
  <c r="V88" i="2"/>
  <c r="V87" i="2"/>
  <c r="V86" i="2"/>
  <c r="V85" i="2"/>
  <c r="V84" i="2"/>
  <c r="V83" i="2"/>
  <c r="V82" i="2"/>
  <c r="V77" i="2"/>
  <c r="V76" i="2"/>
  <c r="V75" i="2"/>
  <c r="V74" i="2"/>
  <c r="V73" i="2"/>
  <c r="V72" i="2"/>
  <c r="V71" i="2"/>
  <c r="V70" i="2"/>
  <c r="V69" i="2"/>
  <c r="V68" i="2"/>
  <c r="V67" i="2"/>
  <c r="V66" i="2"/>
  <c r="V63" i="2"/>
  <c r="V62" i="2"/>
  <c r="V65" i="2"/>
  <c r="V78" i="2"/>
  <c r="V64" i="2"/>
  <c r="V53" i="2"/>
  <c r="V79" i="2"/>
  <c r="V59" i="2"/>
  <c r="V58" i="2"/>
  <c r="V56" i="2"/>
  <c r="V52" i="2"/>
  <c r="V80" i="2"/>
  <c r="V51" i="2"/>
  <c r="V81" i="2"/>
  <c r="V50" i="2"/>
  <c r="V49" i="2"/>
  <c r="V46" i="2"/>
  <c r="V44" i="2"/>
  <c r="V38" i="2"/>
  <c r="V35" i="2"/>
  <c r="V31" i="2"/>
  <c r="V29" i="2"/>
  <c r="V27" i="2"/>
  <c r="V25" i="2"/>
  <c r="V23" i="2"/>
  <c r="V21" i="2"/>
  <c r="V18" i="2"/>
  <c r="V13" i="2"/>
  <c r="V61" i="2"/>
  <c r="V45" i="2"/>
  <c r="V43" i="2"/>
  <c r="V42" i="2"/>
  <c r="V41" i="2"/>
  <c r="V39" i="2"/>
  <c r="V36" i="2"/>
  <c r="V32" i="2"/>
  <c r="V20" i="2"/>
  <c r="V17" i="2"/>
  <c r="V57" i="2"/>
  <c r="V54" i="2"/>
  <c r="V48" i="2"/>
  <c r="V37" i="2"/>
  <c r="V33" i="2"/>
  <c r="V30" i="2"/>
  <c r="V28" i="2"/>
  <c r="V26" i="2"/>
  <c r="V24" i="2"/>
  <c r="V22" i="2"/>
  <c r="V19" i="2"/>
  <c r="AD106" i="2"/>
  <c r="AD105" i="2"/>
  <c r="AD104" i="2"/>
  <c r="AG104" i="2" s="1"/>
  <c r="AD103" i="2"/>
  <c r="AD102" i="2"/>
  <c r="AD101" i="2"/>
  <c r="AD100" i="2"/>
  <c r="AG100" i="2" s="1"/>
  <c r="AD99" i="2"/>
  <c r="AD98" i="2"/>
  <c r="AD97" i="2"/>
  <c r="AD96" i="2"/>
  <c r="AG96" i="2" s="1"/>
  <c r="AD95" i="2"/>
  <c r="AD94" i="2"/>
  <c r="AD77" i="2"/>
  <c r="AD76" i="2"/>
  <c r="AD75" i="2"/>
  <c r="AD74" i="2"/>
  <c r="AD73" i="2"/>
  <c r="AD72" i="2"/>
  <c r="AD71" i="2"/>
  <c r="AD70" i="2"/>
  <c r="AD69" i="2"/>
  <c r="AD68" i="2"/>
  <c r="AD65" i="2"/>
  <c r="AD93" i="2"/>
  <c r="AD92" i="2"/>
  <c r="AD91" i="2"/>
  <c r="AG91" i="2" s="1"/>
  <c r="AD90" i="2"/>
  <c r="AD89" i="2"/>
  <c r="AD88" i="2"/>
  <c r="AD87" i="2"/>
  <c r="AG87" i="2" s="1"/>
  <c r="AD86" i="2"/>
  <c r="AD85" i="2"/>
  <c r="AD84" i="2"/>
  <c r="AD83" i="2"/>
  <c r="AG83" i="2" s="1"/>
  <c r="AD82" i="2"/>
  <c r="AD64" i="2"/>
  <c r="AD81" i="2"/>
  <c r="AD80" i="2"/>
  <c r="AD79" i="2"/>
  <c r="AD78" i="2"/>
  <c r="AD63" i="2"/>
  <c r="AD55" i="2"/>
  <c r="AG55" i="2" s="1"/>
  <c r="AD61" i="2"/>
  <c r="AD60" i="2"/>
  <c r="AG60" i="2" s="1"/>
  <c r="AD57" i="2"/>
  <c r="AD54" i="2"/>
  <c r="AD67" i="2"/>
  <c r="AD66" i="2"/>
  <c r="AD53" i="2"/>
  <c r="AD48" i="2"/>
  <c r="AD37" i="2"/>
  <c r="AG37" i="2" s="1"/>
  <c r="AD33" i="2"/>
  <c r="AD30" i="2"/>
  <c r="AG30" i="2" s="1"/>
  <c r="AD28" i="2"/>
  <c r="AD26" i="2"/>
  <c r="AD24" i="2"/>
  <c r="AD22" i="2"/>
  <c r="AG22" i="2" s="1"/>
  <c r="AD19" i="2"/>
  <c r="AG19" i="2" s="1"/>
  <c r="AD16" i="2"/>
  <c r="AD15" i="2"/>
  <c r="AD14" i="2"/>
  <c r="AD62" i="2"/>
  <c r="AG62" i="2" s="1"/>
  <c r="AD59" i="2"/>
  <c r="AD58" i="2"/>
  <c r="AD51" i="2"/>
  <c r="AD47" i="2"/>
  <c r="AG47" i="2" s="1"/>
  <c r="AD44" i="2"/>
  <c r="AD40" i="2"/>
  <c r="AD34" i="2"/>
  <c r="AD56" i="2"/>
  <c r="AD46" i="2"/>
  <c r="AD38" i="2"/>
  <c r="AD35" i="2"/>
  <c r="AD31" i="2"/>
  <c r="AG31" i="2" s="1"/>
  <c r="AD29" i="2"/>
  <c r="AD27" i="2"/>
  <c r="AD25" i="2"/>
  <c r="AD23" i="2"/>
  <c r="AG23" i="2" s="1"/>
  <c r="AD21" i="2"/>
  <c r="AD18" i="2"/>
  <c r="AP106" i="2"/>
  <c r="AP105" i="2"/>
  <c r="AP104" i="2"/>
  <c r="AP103" i="2"/>
  <c r="AP102" i="2"/>
  <c r="AP101" i="2"/>
  <c r="AP100" i="2"/>
  <c r="AP99" i="2"/>
  <c r="AP98" i="2"/>
  <c r="AP97" i="2"/>
  <c r="AP96" i="2"/>
  <c r="AP95" i="2"/>
  <c r="AP94" i="2"/>
  <c r="AP93" i="2"/>
  <c r="AP92" i="2"/>
  <c r="AP91" i="2"/>
  <c r="AP90" i="2"/>
  <c r="AP89" i="2"/>
  <c r="AP88" i="2"/>
  <c r="AP87" i="2"/>
  <c r="AP86" i="2"/>
  <c r="AP85" i="2"/>
  <c r="AP84" i="2"/>
  <c r="AP83" i="2"/>
  <c r="AP82" i="2"/>
  <c r="AP77" i="2"/>
  <c r="AP76" i="2"/>
  <c r="AP75" i="2"/>
  <c r="AP74" i="2"/>
  <c r="AP73" i="2"/>
  <c r="AP71" i="2"/>
  <c r="AP70" i="2"/>
  <c r="AP69" i="2"/>
  <c r="AP68" i="2"/>
  <c r="AP67" i="2"/>
  <c r="AP66" i="2"/>
  <c r="AP63" i="2"/>
  <c r="AP81" i="2"/>
  <c r="AP80" i="2"/>
  <c r="AP79" i="2"/>
  <c r="AP78" i="2"/>
  <c r="AP64" i="2"/>
  <c r="AP65" i="2"/>
  <c r="AP53" i="2"/>
  <c r="AP59" i="2"/>
  <c r="AP58" i="2"/>
  <c r="AP56" i="2"/>
  <c r="AP52" i="2"/>
  <c r="AP55" i="2"/>
  <c r="AP51" i="2"/>
  <c r="AP46" i="2"/>
  <c r="AP62" i="2"/>
  <c r="AP57" i="2"/>
  <c r="AP54" i="2"/>
  <c r="AP48" i="2"/>
  <c r="AP38" i="2"/>
  <c r="AP35" i="2"/>
  <c r="AP31" i="2"/>
  <c r="AP29" i="2"/>
  <c r="AP27" i="2"/>
  <c r="AP25" i="2"/>
  <c r="AP23" i="2"/>
  <c r="AP21" i="2"/>
  <c r="AP18" i="2"/>
  <c r="AP13" i="2"/>
  <c r="AP47" i="2"/>
  <c r="AP45" i="2"/>
  <c r="AP43" i="2"/>
  <c r="AP42" i="2"/>
  <c r="AP41" i="2"/>
  <c r="AP39" i="2"/>
  <c r="AP36" i="2"/>
  <c r="AP32" i="2"/>
  <c r="AP20" i="2"/>
  <c r="AP17" i="2"/>
  <c r="AP14" i="2"/>
  <c r="AP49" i="2"/>
  <c r="AP44" i="2"/>
  <c r="AP37" i="2"/>
  <c r="AP33" i="2"/>
  <c r="AP30" i="2"/>
  <c r="AP28" i="2"/>
  <c r="AP26" i="2"/>
  <c r="AP24" i="2"/>
  <c r="AP22" i="2"/>
  <c r="AP19" i="2"/>
  <c r="AX95" i="2"/>
  <c r="AX94" i="2"/>
  <c r="AX106" i="2"/>
  <c r="AX105" i="2"/>
  <c r="AX104" i="2"/>
  <c r="AX103" i="2"/>
  <c r="AX102" i="2"/>
  <c r="AX101" i="2"/>
  <c r="AX100" i="2"/>
  <c r="AX99" i="2"/>
  <c r="AX98" i="2"/>
  <c r="AX97" i="2"/>
  <c r="AX96" i="2"/>
  <c r="AX81" i="2"/>
  <c r="AX80" i="2"/>
  <c r="AX79" i="2"/>
  <c r="BA79" i="2" s="1"/>
  <c r="AX78" i="2"/>
  <c r="AX77" i="2"/>
  <c r="AX76" i="2"/>
  <c r="AX75" i="2"/>
  <c r="BA75" i="2" s="1"/>
  <c r="AX74" i="2"/>
  <c r="AX73" i="2"/>
  <c r="AX72" i="2"/>
  <c r="AX71" i="2"/>
  <c r="BA71" i="2" s="1"/>
  <c r="AX70" i="2"/>
  <c r="AX69" i="2"/>
  <c r="AX68" i="2"/>
  <c r="AX63" i="2"/>
  <c r="BA63" i="2" s="1"/>
  <c r="AX67" i="2"/>
  <c r="AX66" i="2"/>
  <c r="AX62" i="2"/>
  <c r="AX92" i="2"/>
  <c r="BA92" i="2" s="1"/>
  <c r="AX90" i="2"/>
  <c r="AX88" i="2"/>
  <c r="AX86" i="2"/>
  <c r="AX84" i="2"/>
  <c r="BA84" i="2" s="1"/>
  <c r="AX82" i="2"/>
  <c r="AX64" i="2"/>
  <c r="AX55" i="2"/>
  <c r="AX61" i="2"/>
  <c r="BA61" i="2" s="1"/>
  <c r="AX60" i="2"/>
  <c r="AX57" i="2"/>
  <c r="AX54" i="2"/>
  <c r="AX50" i="2"/>
  <c r="AX93" i="2"/>
  <c r="AX91" i="2"/>
  <c r="AX89" i="2"/>
  <c r="AX87" i="2"/>
  <c r="BA87" i="2" s="1"/>
  <c r="AX85" i="2"/>
  <c r="AX83" i="2"/>
  <c r="AX53" i="2"/>
  <c r="AX48" i="2"/>
  <c r="BA48" i="2" s="1"/>
  <c r="AX56" i="2"/>
  <c r="AX46" i="2"/>
  <c r="AX44" i="2"/>
  <c r="BA44" i="2" s="1"/>
  <c r="AX37" i="2"/>
  <c r="BA37" i="2" s="1"/>
  <c r="AX33" i="2"/>
  <c r="AX30" i="2"/>
  <c r="AX28" i="2"/>
  <c r="BA28" i="2" s="1"/>
  <c r="AX26" i="2"/>
  <c r="BA26" i="2" s="1"/>
  <c r="AX24" i="2"/>
  <c r="AX22" i="2"/>
  <c r="AX19" i="2"/>
  <c r="AX16" i="2"/>
  <c r="BA16" i="2" s="1"/>
  <c r="AX65" i="2"/>
  <c r="AX52" i="2"/>
  <c r="AX51" i="2"/>
  <c r="AX49" i="2"/>
  <c r="AX40" i="2"/>
  <c r="AX34" i="2"/>
  <c r="AX18" i="2"/>
  <c r="AX38" i="2"/>
  <c r="BA38" i="2" s="1"/>
  <c r="AX35" i="2"/>
  <c r="AX31" i="2"/>
  <c r="AX29" i="2"/>
  <c r="AX27" i="2"/>
  <c r="BA27" i="2" s="1"/>
  <c r="AX25" i="2"/>
  <c r="AX23" i="2"/>
  <c r="AX21" i="2"/>
  <c r="AY15" i="2"/>
  <c r="BJ95" i="2"/>
  <c r="BJ94" i="2"/>
  <c r="BJ93" i="2"/>
  <c r="BJ92" i="2"/>
  <c r="BJ91" i="2"/>
  <c r="BJ90" i="2"/>
  <c r="BJ89" i="2"/>
  <c r="BJ88" i="2"/>
  <c r="BJ87" i="2"/>
  <c r="BJ86" i="2"/>
  <c r="BJ85" i="2"/>
  <c r="BJ84" i="2"/>
  <c r="BJ83" i="2"/>
  <c r="BJ82" i="2"/>
  <c r="BJ81" i="2"/>
  <c r="BJ106" i="2"/>
  <c r="BJ104" i="2"/>
  <c r="BJ102" i="2"/>
  <c r="BJ100" i="2"/>
  <c r="BJ98" i="2"/>
  <c r="BJ96" i="2"/>
  <c r="BJ77" i="2"/>
  <c r="BJ76" i="2"/>
  <c r="BJ75" i="2"/>
  <c r="BJ74" i="2"/>
  <c r="BJ73" i="2"/>
  <c r="BJ72" i="2"/>
  <c r="BJ71" i="2"/>
  <c r="BJ70" i="2"/>
  <c r="BJ69" i="2"/>
  <c r="BJ68" i="2"/>
  <c r="BJ67" i="2"/>
  <c r="BJ66" i="2"/>
  <c r="BJ63" i="2"/>
  <c r="BJ103" i="2"/>
  <c r="BJ99" i="2"/>
  <c r="BJ62" i="2"/>
  <c r="BJ61" i="2"/>
  <c r="BJ80" i="2"/>
  <c r="BJ79" i="2"/>
  <c r="BJ78" i="2"/>
  <c r="BJ65" i="2"/>
  <c r="BJ105" i="2"/>
  <c r="BJ101" i="2"/>
  <c r="BJ97" i="2"/>
  <c r="BJ53" i="2"/>
  <c r="BJ59" i="2"/>
  <c r="BJ58" i="2"/>
  <c r="BJ56" i="2"/>
  <c r="BJ52" i="2"/>
  <c r="BJ64" i="2"/>
  <c r="BJ55" i="2"/>
  <c r="BJ51" i="2"/>
  <c r="BJ46" i="2"/>
  <c r="BJ49" i="2"/>
  <c r="BJ38" i="2"/>
  <c r="BJ35" i="2"/>
  <c r="BJ31" i="2"/>
  <c r="BJ29" i="2"/>
  <c r="BJ27" i="2"/>
  <c r="BJ25" i="2"/>
  <c r="BJ23" i="2"/>
  <c r="BJ21" i="2"/>
  <c r="BJ13" i="2"/>
  <c r="BJ60" i="2"/>
  <c r="BJ45" i="2"/>
  <c r="BJ43" i="2"/>
  <c r="BJ42" i="2"/>
  <c r="BJ41" i="2"/>
  <c r="BJ39" i="2"/>
  <c r="BJ36" i="2"/>
  <c r="BJ32" i="2"/>
  <c r="BJ20" i="2"/>
  <c r="BJ17" i="2"/>
  <c r="BJ57" i="2"/>
  <c r="BJ54" i="2"/>
  <c r="BJ48" i="2"/>
  <c r="BJ44" i="2"/>
  <c r="BJ37" i="2"/>
  <c r="BJ33" i="2"/>
  <c r="BJ30" i="2"/>
  <c r="BJ28" i="2"/>
  <c r="BJ26" i="2"/>
  <c r="BJ24" i="2"/>
  <c r="BJ22" i="2"/>
  <c r="BJ19" i="2"/>
  <c r="BR106" i="2"/>
  <c r="BR105" i="2"/>
  <c r="BU105" i="2" s="1"/>
  <c r="BR104" i="2"/>
  <c r="BR103" i="2"/>
  <c r="BR102" i="2"/>
  <c r="BR101" i="2"/>
  <c r="BU101" i="2" s="1"/>
  <c r="BR100" i="2"/>
  <c r="BR99" i="2"/>
  <c r="BR98" i="2"/>
  <c r="BR97" i="2"/>
  <c r="BU97" i="2" s="1"/>
  <c r="BR96" i="2"/>
  <c r="BR95" i="2"/>
  <c r="BR94" i="2"/>
  <c r="BR93" i="2"/>
  <c r="BU93" i="2" s="1"/>
  <c r="BR80" i="2"/>
  <c r="BU80" i="2" s="1"/>
  <c r="BR79" i="2"/>
  <c r="BR78" i="2"/>
  <c r="BR77" i="2"/>
  <c r="BU77" i="2" s="1"/>
  <c r="BR76" i="2"/>
  <c r="BU76" i="2" s="1"/>
  <c r="BR75" i="2"/>
  <c r="BR74" i="2"/>
  <c r="BR73" i="2"/>
  <c r="BU73" i="2" s="1"/>
  <c r="BR72" i="2"/>
  <c r="BU72" i="2" s="1"/>
  <c r="BR71" i="2"/>
  <c r="BR70" i="2"/>
  <c r="BR69" i="2"/>
  <c r="BU69" i="2" s="1"/>
  <c r="BR68" i="2"/>
  <c r="BU68" i="2" s="1"/>
  <c r="BR65" i="2"/>
  <c r="BR92" i="2"/>
  <c r="BR91" i="2"/>
  <c r="BU91" i="2" s="1"/>
  <c r="BR90" i="2"/>
  <c r="BR89" i="2"/>
  <c r="BR88" i="2"/>
  <c r="BR87" i="2"/>
  <c r="BU87" i="2" s="1"/>
  <c r="BR86" i="2"/>
  <c r="BR85" i="2"/>
  <c r="BR84" i="2"/>
  <c r="BR83" i="2"/>
  <c r="BU83" i="2" s="1"/>
  <c r="BR82" i="2"/>
  <c r="BR81" i="2"/>
  <c r="BR64" i="2"/>
  <c r="BR67" i="2"/>
  <c r="BR66" i="2"/>
  <c r="BR62" i="2"/>
  <c r="BU62" i="2" s="1"/>
  <c r="BR55" i="2"/>
  <c r="BU55" i="2" s="1"/>
  <c r="BR60" i="2"/>
  <c r="BU60" i="2" s="1"/>
  <c r="BR57" i="2"/>
  <c r="BR54" i="2"/>
  <c r="BR50" i="2"/>
  <c r="BR63" i="2"/>
  <c r="BR61" i="2"/>
  <c r="BR53" i="2"/>
  <c r="BR48" i="2"/>
  <c r="BR44" i="2"/>
  <c r="BU44" i="2" s="1"/>
  <c r="BR37" i="2"/>
  <c r="BU37" i="2" s="1"/>
  <c r="BR33" i="2"/>
  <c r="BU33" i="2" s="1"/>
  <c r="BR30" i="2"/>
  <c r="BR28" i="2"/>
  <c r="BU28" i="2" s="1"/>
  <c r="BR26" i="2"/>
  <c r="BR24" i="2"/>
  <c r="BU24" i="2" s="1"/>
  <c r="BR22" i="2"/>
  <c r="BR16" i="2"/>
  <c r="BU16" i="2" s="1"/>
  <c r="BR59" i="2"/>
  <c r="BU59" i="2" s="1"/>
  <c r="BR58" i="2"/>
  <c r="BR51" i="2"/>
  <c r="BR47" i="2"/>
  <c r="BU47" i="2" s="1"/>
  <c r="BR40" i="2"/>
  <c r="BU40" i="2" s="1"/>
  <c r="BR34" i="2"/>
  <c r="BR18" i="2"/>
  <c r="BR15" i="2"/>
  <c r="BR56" i="2"/>
  <c r="BR46" i="2"/>
  <c r="BR38" i="2"/>
  <c r="BR35" i="2"/>
  <c r="BU35" i="2" s="1"/>
  <c r="BR31" i="2"/>
  <c r="BR29" i="2"/>
  <c r="BR27" i="2"/>
  <c r="BR25" i="2"/>
  <c r="BU25" i="2" s="1"/>
  <c r="BR23" i="2"/>
  <c r="BR21" i="2"/>
  <c r="CL31" i="2"/>
  <c r="CL32" i="2"/>
  <c r="CD106" i="2"/>
  <c r="CD105" i="2"/>
  <c r="CD104" i="2"/>
  <c r="CD103" i="2"/>
  <c r="CD102" i="2"/>
  <c r="CD101" i="2"/>
  <c r="CD100" i="2"/>
  <c r="CD99" i="2"/>
  <c r="CD98" i="2"/>
  <c r="CD97" i="2"/>
  <c r="CD96" i="2"/>
  <c r="CD95" i="2"/>
  <c r="CD94" i="2"/>
  <c r="CD93" i="2"/>
  <c r="CD92" i="2"/>
  <c r="CD91" i="2"/>
  <c r="CD90" i="2"/>
  <c r="CD89" i="2"/>
  <c r="CD88" i="2"/>
  <c r="CD87" i="2"/>
  <c r="CD86" i="2"/>
  <c r="CD85" i="2"/>
  <c r="CD84" i="2"/>
  <c r="CD83" i="2"/>
  <c r="CD82" i="2"/>
  <c r="CD81" i="2"/>
  <c r="CD76" i="2"/>
  <c r="CD75" i="2"/>
  <c r="CD74" i="2"/>
  <c r="CD73" i="2"/>
  <c r="CD72" i="2"/>
  <c r="CD71" i="2"/>
  <c r="CD70" i="2"/>
  <c r="CD69" i="2"/>
  <c r="CD68" i="2"/>
  <c r="CD67" i="2"/>
  <c r="CD66" i="2"/>
  <c r="CD63" i="2"/>
  <c r="CD80" i="2"/>
  <c r="CD79" i="2"/>
  <c r="CD78" i="2"/>
  <c r="CD77" i="2"/>
  <c r="CD61" i="2"/>
  <c r="CD64" i="2"/>
  <c r="CD53" i="2"/>
  <c r="CD62" i="2"/>
  <c r="CD59" i="2"/>
  <c r="CD58" i="2"/>
  <c r="CD56" i="2"/>
  <c r="CD52" i="2"/>
  <c r="CD65" i="2"/>
  <c r="CD55" i="2"/>
  <c r="CD51" i="2"/>
  <c r="CD46" i="2"/>
  <c r="CD57" i="2"/>
  <c r="CD54" i="2"/>
  <c r="CD48" i="2"/>
  <c r="CD38" i="2"/>
  <c r="CD35" i="2"/>
  <c r="CD31" i="2"/>
  <c r="CD29" i="2"/>
  <c r="CD27" i="2"/>
  <c r="CD23" i="2"/>
  <c r="CD21" i="2"/>
  <c r="CD13" i="2"/>
  <c r="CD47" i="2"/>
  <c r="CD45" i="2"/>
  <c r="CD43" i="2"/>
  <c r="CD42" i="2"/>
  <c r="CD41" i="2"/>
  <c r="CD39" i="2"/>
  <c r="CD36" i="2"/>
  <c r="CD32" i="2"/>
  <c r="CD20" i="2"/>
  <c r="CD17" i="2"/>
  <c r="CD49" i="2"/>
  <c r="CD44" i="2"/>
  <c r="CD37" i="2"/>
  <c r="CD33" i="2"/>
  <c r="CD30" i="2"/>
  <c r="CD28" i="2"/>
  <c r="CD26" i="2"/>
  <c r="CD24" i="2"/>
  <c r="CD19" i="2"/>
  <c r="J8" i="2"/>
  <c r="M8" i="2" s="1"/>
  <c r="AD8" i="2"/>
  <c r="AX8" i="2"/>
  <c r="BR8" i="2"/>
  <c r="BU8" i="2" s="1"/>
  <c r="J9" i="2"/>
  <c r="M9" i="2" s="1"/>
  <c r="AD9" i="2"/>
  <c r="BJ9" i="2"/>
  <c r="V10" i="2"/>
  <c r="AP10" i="2"/>
  <c r="BJ10" i="2"/>
  <c r="CD10" i="2"/>
  <c r="U11" i="2"/>
  <c r="AD11" i="2"/>
  <c r="AG11" i="2" s="1"/>
  <c r="J12" i="2"/>
  <c r="BJ12" i="2"/>
  <c r="K14" i="2"/>
  <c r="AE14" i="2"/>
  <c r="AO14" i="2"/>
  <c r="K15" i="2"/>
  <c r="AE15" i="2"/>
  <c r="AO15" i="2"/>
  <c r="V16" i="2"/>
  <c r="AP16" i="2"/>
  <c r="BJ16" i="2"/>
  <c r="CD16" i="2"/>
  <c r="BR17" i="2"/>
  <c r="AO19" i="2"/>
  <c r="BS19" i="2"/>
  <c r="K22" i="2"/>
  <c r="AY22" i="2"/>
  <c r="AO24" i="2"/>
  <c r="CC24" i="2"/>
  <c r="AE26" i="2"/>
  <c r="BS26" i="2"/>
  <c r="U28" i="2"/>
  <c r="BI28" i="2"/>
  <c r="AY30" i="2"/>
  <c r="V34" i="2"/>
  <c r="BJ34" i="2"/>
  <c r="J36" i="2"/>
  <c r="M36" i="2" s="1"/>
  <c r="AX36" i="2"/>
  <c r="BA36" i="2" s="1"/>
  <c r="AO37" i="2"/>
  <c r="CC37" i="2"/>
  <c r="AD39" i="2"/>
  <c r="AG39" i="2" s="1"/>
  <c r="BR39" i="2"/>
  <c r="V40" i="2"/>
  <c r="BJ40" i="2"/>
  <c r="AX47" i="2"/>
  <c r="BA47" i="2" s="1"/>
  <c r="U48" i="2"/>
  <c r="AD49" i="2"/>
  <c r="CC49" i="2"/>
  <c r="CC51" i="2"/>
  <c r="J58" i="2"/>
  <c r="M58" i="2" s="1"/>
  <c r="AP61" i="2"/>
  <c r="J83" i="2"/>
  <c r="K96" i="2"/>
  <c r="K95" i="2"/>
  <c r="K94" i="2"/>
  <c r="K106" i="2"/>
  <c r="K104" i="2"/>
  <c r="K102" i="2"/>
  <c r="K100" i="2"/>
  <c r="K98" i="2"/>
  <c r="K64" i="2"/>
  <c r="K77" i="2"/>
  <c r="K76" i="2"/>
  <c r="K75" i="2"/>
  <c r="K74" i="2"/>
  <c r="K73" i="2"/>
  <c r="K72" i="2"/>
  <c r="K71" i="2"/>
  <c r="K70" i="2"/>
  <c r="K69" i="2"/>
  <c r="K105" i="2"/>
  <c r="K101" i="2"/>
  <c r="K97" i="2"/>
  <c r="K68" i="2"/>
  <c r="K67" i="2"/>
  <c r="K66" i="2"/>
  <c r="K62" i="2"/>
  <c r="K81" i="2"/>
  <c r="K80" i="2"/>
  <c r="K79" i="2"/>
  <c r="K78" i="2"/>
  <c r="K65" i="2"/>
  <c r="K103" i="2"/>
  <c r="K99" i="2"/>
  <c r="K93" i="2"/>
  <c r="K92" i="2"/>
  <c r="K91" i="2"/>
  <c r="K90" i="2"/>
  <c r="K89" i="2"/>
  <c r="K88" i="2"/>
  <c r="K87" i="2"/>
  <c r="K86" i="2"/>
  <c r="K85" i="2"/>
  <c r="K84" i="2"/>
  <c r="K83" i="2"/>
  <c r="K82" i="2"/>
  <c r="K61" i="2"/>
  <c r="K57" i="2"/>
  <c r="K54" i="2"/>
  <c r="K60" i="2"/>
  <c r="K55" i="2"/>
  <c r="K53" i="2"/>
  <c r="K59" i="2"/>
  <c r="M59" i="2" s="1"/>
  <c r="K58" i="2"/>
  <c r="K56" i="2"/>
  <c r="K52" i="2"/>
  <c r="K50" i="2"/>
  <c r="K47" i="2"/>
  <c r="K51" i="2"/>
  <c r="K49" i="2"/>
  <c r="K40" i="2"/>
  <c r="K34" i="2"/>
  <c r="K63" i="2"/>
  <c r="K46" i="2"/>
  <c r="K38" i="2"/>
  <c r="K35" i="2"/>
  <c r="K31" i="2"/>
  <c r="K29" i="2"/>
  <c r="K27" i="2"/>
  <c r="K25" i="2"/>
  <c r="K23" i="2"/>
  <c r="K21" i="2"/>
  <c r="K18" i="2"/>
  <c r="K13" i="2"/>
  <c r="K48" i="2"/>
  <c r="K45" i="2"/>
  <c r="K44" i="2"/>
  <c r="K43" i="2"/>
  <c r="K42" i="2"/>
  <c r="K41" i="2"/>
  <c r="K39" i="2"/>
  <c r="M39" i="2" s="1"/>
  <c r="K36" i="2"/>
  <c r="K32" i="2"/>
  <c r="K20" i="2"/>
  <c r="AN55" i="2"/>
  <c r="AQ55" i="2" s="1"/>
  <c r="AN60" i="2"/>
  <c r="AQ60" i="2" s="1"/>
  <c r="AK44" i="2"/>
  <c r="AE106" i="2"/>
  <c r="AE105" i="2"/>
  <c r="AE104" i="2"/>
  <c r="AE103" i="2"/>
  <c r="AE102" i="2"/>
  <c r="AE101" i="2"/>
  <c r="AE100" i="2"/>
  <c r="AE99" i="2"/>
  <c r="AE98" i="2"/>
  <c r="AE97" i="2"/>
  <c r="AE96" i="2"/>
  <c r="AE95" i="2"/>
  <c r="AE94" i="2"/>
  <c r="AE64" i="2"/>
  <c r="AE81" i="2"/>
  <c r="AE80" i="2"/>
  <c r="AE79" i="2"/>
  <c r="AE78" i="2"/>
  <c r="AE77" i="2"/>
  <c r="AE76" i="2"/>
  <c r="AE75" i="2"/>
  <c r="AE74" i="2"/>
  <c r="AE73" i="2"/>
  <c r="AE72" i="2"/>
  <c r="AE71" i="2"/>
  <c r="AE70" i="2"/>
  <c r="AE69" i="2"/>
  <c r="AE68" i="2"/>
  <c r="AE93" i="2"/>
  <c r="AE92" i="2"/>
  <c r="AE91" i="2"/>
  <c r="AE90" i="2"/>
  <c r="AE89" i="2"/>
  <c r="AE88" i="2"/>
  <c r="AE87" i="2"/>
  <c r="AE86" i="2"/>
  <c r="AE85" i="2"/>
  <c r="AE84" i="2"/>
  <c r="AE83" i="2"/>
  <c r="AE82" i="2"/>
  <c r="AE63" i="2"/>
  <c r="AE61" i="2"/>
  <c r="AE57" i="2"/>
  <c r="AE54" i="2"/>
  <c r="AE67" i="2"/>
  <c r="AE66" i="2"/>
  <c r="AE53" i="2"/>
  <c r="AE65" i="2"/>
  <c r="AE62" i="2"/>
  <c r="AE59" i="2"/>
  <c r="AE58" i="2"/>
  <c r="AE56" i="2"/>
  <c r="AE52" i="2"/>
  <c r="AG52" i="2" s="1"/>
  <c r="AE47" i="2"/>
  <c r="AE51" i="2"/>
  <c r="AE48" i="2"/>
  <c r="AE44" i="2"/>
  <c r="AE40" i="2"/>
  <c r="AE34" i="2"/>
  <c r="AE46" i="2"/>
  <c r="AE38" i="2"/>
  <c r="AE35" i="2"/>
  <c r="AE31" i="2"/>
  <c r="AE29" i="2"/>
  <c r="AE27" i="2"/>
  <c r="AE25" i="2"/>
  <c r="AE23" i="2"/>
  <c r="AE21" i="2"/>
  <c r="AE18" i="2"/>
  <c r="AE13" i="2"/>
  <c r="AE50" i="2"/>
  <c r="AE49" i="2"/>
  <c r="AE45" i="2"/>
  <c r="AG45" i="2" s="1"/>
  <c r="AE43" i="2"/>
  <c r="AE42" i="2"/>
  <c r="AE41" i="2"/>
  <c r="AE39" i="2"/>
  <c r="AE36" i="2"/>
  <c r="AG36" i="2" s="1"/>
  <c r="AE32" i="2"/>
  <c r="AE20" i="2"/>
  <c r="AY95" i="2"/>
  <c r="AY94" i="2"/>
  <c r="AY106" i="2"/>
  <c r="AY105" i="2"/>
  <c r="AY104" i="2"/>
  <c r="AY103" i="2"/>
  <c r="AY102" i="2"/>
  <c r="AY101" i="2"/>
  <c r="AY100" i="2"/>
  <c r="AY99" i="2"/>
  <c r="AY98" i="2"/>
  <c r="AY97" i="2"/>
  <c r="AY96" i="2"/>
  <c r="AY64" i="2"/>
  <c r="AY77" i="2"/>
  <c r="AY76" i="2"/>
  <c r="AY75" i="2"/>
  <c r="AY74" i="2"/>
  <c r="AY73" i="2"/>
  <c r="AY72" i="2"/>
  <c r="AY71" i="2"/>
  <c r="AY70" i="2"/>
  <c r="AY69" i="2"/>
  <c r="AY68" i="2"/>
  <c r="AY67" i="2"/>
  <c r="AY66" i="2"/>
  <c r="AY62" i="2"/>
  <c r="AY65" i="2"/>
  <c r="AY93" i="2"/>
  <c r="AY92" i="2"/>
  <c r="AY91" i="2"/>
  <c r="AY90" i="2"/>
  <c r="AY89" i="2"/>
  <c r="AY88" i="2"/>
  <c r="AY87" i="2"/>
  <c r="AY86" i="2"/>
  <c r="AY85" i="2"/>
  <c r="AY84" i="2"/>
  <c r="AY83" i="2"/>
  <c r="AY82" i="2"/>
  <c r="AY79" i="2"/>
  <c r="AY61" i="2"/>
  <c r="AY60" i="2"/>
  <c r="AY57" i="2"/>
  <c r="AY54" i="2"/>
  <c r="AY80" i="2"/>
  <c r="AY63" i="2"/>
  <c r="AY53" i="2"/>
  <c r="AY81" i="2"/>
  <c r="AY59" i="2"/>
  <c r="BA59" i="2" s="1"/>
  <c r="AY58" i="2"/>
  <c r="AY56" i="2"/>
  <c r="AY52" i="2"/>
  <c r="AY47" i="2"/>
  <c r="AY51" i="2"/>
  <c r="AY49" i="2"/>
  <c r="AY40" i="2"/>
  <c r="AY34" i="2"/>
  <c r="AY18" i="2"/>
  <c r="AY55" i="2"/>
  <c r="AY38" i="2"/>
  <c r="AY35" i="2"/>
  <c r="AY31" i="2"/>
  <c r="AY29" i="2"/>
  <c r="AY27" i="2"/>
  <c r="AY25" i="2"/>
  <c r="AY23" i="2"/>
  <c r="AY21" i="2"/>
  <c r="AY14" i="2"/>
  <c r="BA14" i="2" s="1"/>
  <c r="AY13" i="2"/>
  <c r="AY78" i="2"/>
  <c r="AY50" i="2"/>
  <c r="AY48" i="2"/>
  <c r="AY45" i="2"/>
  <c r="AY43" i="2"/>
  <c r="AY42" i="2"/>
  <c r="AY41" i="2"/>
  <c r="AY39" i="2"/>
  <c r="BA39" i="2" s="1"/>
  <c r="AY36" i="2"/>
  <c r="AY32" i="2"/>
  <c r="AY20" i="2"/>
  <c r="AY17" i="2"/>
  <c r="BA17" i="2" s="1"/>
  <c r="CJ57" i="2"/>
  <c r="CL57" i="2" s="1"/>
  <c r="BE15" i="2" s="1"/>
  <c r="CJ64" i="2"/>
  <c r="CM64" i="2" s="1"/>
  <c r="BH15" i="2" s="1"/>
  <c r="BK15" i="2" s="1"/>
  <c r="CJ56" i="2"/>
  <c r="CL56" i="2" s="1"/>
  <c r="BE14" i="2" s="1"/>
  <c r="CJ22" i="2"/>
  <c r="CM22" i="2" s="1"/>
  <c r="CJ21" i="2"/>
  <c r="CM21" i="2" s="1"/>
  <c r="BH12" i="2" s="1"/>
  <c r="BS106" i="2"/>
  <c r="BS105" i="2"/>
  <c r="BS104" i="2"/>
  <c r="BS103" i="2"/>
  <c r="BS102" i="2"/>
  <c r="BS101" i="2"/>
  <c r="BS100" i="2"/>
  <c r="BS99" i="2"/>
  <c r="BS98" i="2"/>
  <c r="BS97" i="2"/>
  <c r="BS96" i="2"/>
  <c r="BS95" i="2"/>
  <c r="BS94" i="2"/>
  <c r="BS93" i="2"/>
  <c r="BS64" i="2"/>
  <c r="BS80" i="2"/>
  <c r="BS79" i="2"/>
  <c r="BS78" i="2"/>
  <c r="BS77" i="2"/>
  <c r="BS76" i="2"/>
  <c r="BS75" i="2"/>
  <c r="BS74" i="2"/>
  <c r="BS73" i="2"/>
  <c r="BS72" i="2"/>
  <c r="BS71" i="2"/>
  <c r="BS70" i="2"/>
  <c r="BS69" i="2"/>
  <c r="BS68" i="2"/>
  <c r="BS92" i="2"/>
  <c r="BS91" i="2"/>
  <c r="BS90" i="2"/>
  <c r="BS89" i="2"/>
  <c r="BS88" i="2"/>
  <c r="BS87" i="2"/>
  <c r="BS86" i="2"/>
  <c r="BS85" i="2"/>
  <c r="BS84" i="2"/>
  <c r="BS83" i="2"/>
  <c r="BS82" i="2"/>
  <c r="BS81" i="2"/>
  <c r="BS63" i="2"/>
  <c r="BS65" i="2"/>
  <c r="BS60" i="2"/>
  <c r="BS57" i="2"/>
  <c r="BS54" i="2"/>
  <c r="BS61" i="2"/>
  <c r="BS53" i="2"/>
  <c r="BS59" i="2"/>
  <c r="BS58" i="2"/>
  <c r="BS56" i="2"/>
  <c r="BS52" i="2"/>
  <c r="BS47" i="2"/>
  <c r="BS66" i="2"/>
  <c r="BS51" i="2"/>
  <c r="BS48" i="2"/>
  <c r="BS40" i="2"/>
  <c r="BS34" i="2"/>
  <c r="BS18" i="2"/>
  <c r="BS15" i="2"/>
  <c r="BS14" i="2"/>
  <c r="BS67" i="2"/>
  <c r="BS46" i="2"/>
  <c r="BS38" i="2"/>
  <c r="BS35" i="2"/>
  <c r="BS31" i="2"/>
  <c r="BS29" i="2"/>
  <c r="BS27" i="2"/>
  <c r="BS25" i="2"/>
  <c r="BS23" i="2"/>
  <c r="BS21" i="2"/>
  <c r="BS13" i="2"/>
  <c r="BS50" i="2"/>
  <c r="BS49" i="2"/>
  <c r="BS45" i="2"/>
  <c r="BS43" i="2"/>
  <c r="BS42" i="2"/>
  <c r="BS41" i="2"/>
  <c r="BS39" i="2"/>
  <c r="BS36" i="2"/>
  <c r="BU36" i="2" s="1"/>
  <c r="BS32" i="2"/>
  <c r="BS20" i="2"/>
  <c r="BS17" i="2"/>
  <c r="CJ33" i="2"/>
  <c r="CM33" i="2" s="1"/>
  <c r="BT9" i="2" s="1"/>
  <c r="CJ31" i="2"/>
  <c r="CM31" i="2" s="1"/>
  <c r="BT19" i="2" s="1"/>
  <c r="CL34" i="2"/>
  <c r="CL35" i="2"/>
  <c r="CL36" i="2"/>
  <c r="K8" i="2"/>
  <c r="U8" i="2"/>
  <c r="AE8" i="2"/>
  <c r="AO8" i="2"/>
  <c r="AY8" i="2"/>
  <c r="BI8" i="2"/>
  <c r="BS8" i="2"/>
  <c r="CC8" i="2"/>
  <c r="K9" i="2"/>
  <c r="U9" i="2"/>
  <c r="AE9" i="2"/>
  <c r="V11" i="2"/>
  <c r="AE11" i="2"/>
  <c r="AX11" i="2"/>
  <c r="BA11" i="2" s="1"/>
  <c r="K12" i="2"/>
  <c r="BJ14" i="2"/>
  <c r="CD14" i="2"/>
  <c r="K16" i="2"/>
  <c r="AE16" i="2"/>
  <c r="AY16" i="2"/>
  <c r="BS16" i="2"/>
  <c r="AO17" i="2"/>
  <c r="BJ18" i="2"/>
  <c r="K19" i="2"/>
  <c r="AY19" i="2"/>
  <c r="AD20" i="2"/>
  <c r="AG20" i="2" s="1"/>
  <c r="BR20" i="2"/>
  <c r="U22" i="2"/>
  <c r="BI22" i="2"/>
  <c r="K24" i="2"/>
  <c r="AY24" i="2"/>
  <c r="AO26" i="2"/>
  <c r="CC26" i="2"/>
  <c r="AE28" i="2"/>
  <c r="BS28" i="2"/>
  <c r="U30" i="2"/>
  <c r="BI30" i="2"/>
  <c r="J32" i="2"/>
  <c r="M32" i="2" s="1"/>
  <c r="AX32" i="2"/>
  <c r="CJ32" i="2"/>
  <c r="AO33" i="2"/>
  <c r="CC33" i="2"/>
  <c r="K37" i="2"/>
  <c r="AY37" i="2"/>
  <c r="AD41" i="2"/>
  <c r="BR41" i="2"/>
  <c r="BU41" i="2" s="1"/>
  <c r="AD42" i="2"/>
  <c r="BR42" i="2"/>
  <c r="BU42" i="2" s="1"/>
  <c r="AD43" i="2"/>
  <c r="BR43" i="2"/>
  <c r="BU43" i="2" s="1"/>
  <c r="BI44" i="2"/>
  <c r="J45" i="2"/>
  <c r="M45" i="2" s="1"/>
  <c r="AX45" i="2"/>
  <c r="AY46" i="2"/>
  <c r="J47" i="2"/>
  <c r="M47" i="2" s="1"/>
  <c r="BJ47" i="2"/>
  <c r="AO49" i="2"/>
  <c r="AP50" i="2"/>
  <c r="AX58" i="2"/>
  <c r="BA58" i="2" s="1"/>
  <c r="J91" i="2"/>
  <c r="M91" i="2" s="1"/>
  <c r="AA55" i="2"/>
  <c r="AA50" i="2"/>
  <c r="Q60" i="2"/>
  <c r="R55" i="2"/>
  <c r="BU67" i="2" l="1"/>
  <c r="BA49" i="2"/>
  <c r="AG28" i="2"/>
  <c r="M14" i="2"/>
  <c r="M89" i="2"/>
  <c r="M63" i="2"/>
  <c r="CE70" i="2"/>
  <c r="CE74" i="2"/>
  <c r="CE83" i="2"/>
  <c r="AQ23" i="2"/>
  <c r="AQ59" i="2"/>
  <c r="W23" i="2"/>
  <c r="W92" i="2"/>
  <c r="AF53" i="1"/>
  <c r="AI53" i="1" s="1"/>
  <c r="AB60" i="1"/>
  <c r="BC37" i="1"/>
  <c r="AB16" i="1"/>
  <c r="AB65" i="1"/>
  <c r="AF65" i="1" s="1"/>
  <c r="AI65" i="1" s="1"/>
  <c r="AB50" i="1"/>
  <c r="AF50" i="1" s="1"/>
  <c r="AI50" i="1" s="1"/>
  <c r="AB61" i="1"/>
  <c r="AB76" i="1"/>
  <c r="AB92" i="1"/>
  <c r="AB105" i="1"/>
  <c r="N93" i="1"/>
  <c r="N40" i="1"/>
  <c r="N21" i="1"/>
  <c r="S21" i="1" s="1"/>
  <c r="N74" i="1"/>
  <c r="N67" i="1"/>
  <c r="S67" i="1" s="1"/>
  <c r="N106" i="1"/>
  <c r="S46" i="1"/>
  <c r="S84" i="1"/>
  <c r="S101" i="1"/>
  <c r="R46" i="1"/>
  <c r="U46" i="1" s="1"/>
  <c r="R57" i="1"/>
  <c r="U57" i="1" s="1"/>
  <c r="R43" i="1"/>
  <c r="BA45" i="2"/>
  <c r="AG43" i="2"/>
  <c r="AG41" i="2"/>
  <c r="CL12" i="2"/>
  <c r="CM12" i="2" s="1"/>
  <c r="CL11" i="2"/>
  <c r="CM11" i="2" s="1"/>
  <c r="CL13" i="2"/>
  <c r="CM13" i="2" s="1"/>
  <c r="BK12" i="2"/>
  <c r="M83" i="2"/>
  <c r="BA8" i="2"/>
  <c r="BU27" i="2"/>
  <c r="BU38" i="2"/>
  <c r="BU18" i="2"/>
  <c r="BU51" i="2"/>
  <c r="BU22" i="2"/>
  <c r="BU30" i="2"/>
  <c r="BU48" i="2"/>
  <c r="BU50" i="2"/>
  <c r="BU64" i="2"/>
  <c r="BU84" i="2"/>
  <c r="BU88" i="2"/>
  <c r="BU92" i="2"/>
  <c r="BU70" i="2"/>
  <c r="BU74" i="2"/>
  <c r="BU78" i="2"/>
  <c r="BU94" i="2"/>
  <c r="BU98" i="2"/>
  <c r="BU102" i="2"/>
  <c r="BU106" i="2"/>
  <c r="BA21" i="2"/>
  <c r="BA29" i="2"/>
  <c r="BA18" i="2"/>
  <c r="BA51" i="2"/>
  <c r="BA19" i="2"/>
  <c r="BA53" i="2"/>
  <c r="BA89" i="2"/>
  <c r="BA54" i="2"/>
  <c r="BA55" i="2"/>
  <c r="BA86" i="2"/>
  <c r="BA62" i="2"/>
  <c r="BA68" i="2"/>
  <c r="BA72" i="2"/>
  <c r="BA76" i="2"/>
  <c r="BA80" i="2"/>
  <c r="BA98" i="2"/>
  <c r="BA102" i="2"/>
  <c r="BA106" i="2"/>
  <c r="AG25" i="2"/>
  <c r="AG35" i="2"/>
  <c r="AG34" i="2"/>
  <c r="AG51" i="2"/>
  <c r="AG14" i="2"/>
  <c r="AG53" i="2"/>
  <c r="AG57" i="2"/>
  <c r="AG63" i="2"/>
  <c r="AG81" i="2"/>
  <c r="AG84" i="2"/>
  <c r="AG88" i="2"/>
  <c r="AG92" i="2"/>
  <c r="AG69" i="2"/>
  <c r="AG73" i="2"/>
  <c r="AG77" i="2"/>
  <c r="AG97" i="2"/>
  <c r="AG101" i="2"/>
  <c r="AG105" i="2"/>
  <c r="M18" i="2"/>
  <c r="M27" i="2"/>
  <c r="M38" i="2"/>
  <c r="M93" i="2"/>
  <c r="M51" i="2"/>
  <c r="M15" i="2"/>
  <c r="M24" i="2"/>
  <c r="M48" i="2"/>
  <c r="M64" i="2"/>
  <c r="M61" i="2"/>
  <c r="M86" i="2"/>
  <c r="M99" i="2"/>
  <c r="M97" i="2"/>
  <c r="M69" i="2"/>
  <c r="M73" i="2"/>
  <c r="M77" i="2"/>
  <c r="M104" i="2"/>
  <c r="M80" i="2"/>
  <c r="M96" i="2"/>
  <c r="M43" i="2"/>
  <c r="M41" i="2"/>
  <c r="M13" i="2"/>
  <c r="BU49" i="2"/>
  <c r="AQ41" i="2"/>
  <c r="CE64" i="2"/>
  <c r="AQ42" i="2"/>
  <c r="CM35" i="2"/>
  <c r="CC15" i="2" s="1"/>
  <c r="CE32" i="2"/>
  <c r="CE17" i="2"/>
  <c r="CE25" i="2"/>
  <c r="CE35" i="2"/>
  <c r="CE14" i="2"/>
  <c r="CE40" i="2"/>
  <c r="CE28" i="2"/>
  <c r="CE44" i="2"/>
  <c r="CE61" i="2"/>
  <c r="CE50" i="2"/>
  <c r="CE63" i="2"/>
  <c r="CE80" i="2"/>
  <c r="CE71" i="2"/>
  <c r="CE75" i="2"/>
  <c r="CE66" i="2"/>
  <c r="CE95" i="2"/>
  <c r="CE84" i="2"/>
  <c r="CE88" i="2"/>
  <c r="CE92" i="2"/>
  <c r="CE99" i="2"/>
  <c r="CE103" i="2"/>
  <c r="BK8" i="2"/>
  <c r="BK43" i="2"/>
  <c r="BK56" i="2"/>
  <c r="BK27" i="2"/>
  <c r="BK38" i="2"/>
  <c r="BK14" i="2"/>
  <c r="BK46" i="2"/>
  <c r="BK24" i="2"/>
  <c r="BK33" i="2"/>
  <c r="BK52" i="2"/>
  <c r="BK50" i="2"/>
  <c r="BK61" i="2"/>
  <c r="BK55" i="2"/>
  <c r="BK71" i="2"/>
  <c r="BK75" i="2"/>
  <c r="BK64" i="2"/>
  <c r="BK81" i="2"/>
  <c r="BK85" i="2"/>
  <c r="BK89" i="2"/>
  <c r="BK93" i="2"/>
  <c r="BK97" i="2"/>
  <c r="BK101" i="2"/>
  <c r="BK105" i="2"/>
  <c r="AQ8" i="2"/>
  <c r="AQ46" i="2"/>
  <c r="AQ39" i="2"/>
  <c r="AQ25" i="2"/>
  <c r="AQ35" i="2"/>
  <c r="AQ34" i="2"/>
  <c r="AQ19" i="2"/>
  <c r="AQ28" i="2"/>
  <c r="AQ44" i="2"/>
  <c r="AQ63" i="2"/>
  <c r="AQ54" i="2"/>
  <c r="AQ68" i="2"/>
  <c r="AQ72" i="2"/>
  <c r="AQ76" i="2"/>
  <c r="AQ96" i="2"/>
  <c r="AQ78" i="2"/>
  <c r="AQ62" i="2"/>
  <c r="AQ102" i="2"/>
  <c r="AQ84" i="2"/>
  <c r="AQ88" i="2"/>
  <c r="AQ92" i="2"/>
  <c r="AQ101" i="2"/>
  <c r="W8" i="2"/>
  <c r="W41" i="2"/>
  <c r="W67" i="2"/>
  <c r="W51" i="2"/>
  <c r="W25" i="2"/>
  <c r="W35" i="2"/>
  <c r="W49" i="2"/>
  <c r="W34" i="2"/>
  <c r="W16" i="2"/>
  <c r="W26" i="2"/>
  <c r="W37" i="2"/>
  <c r="W57" i="2"/>
  <c r="W65" i="2"/>
  <c r="W71" i="2"/>
  <c r="W75" i="2"/>
  <c r="W64" i="2"/>
  <c r="W81" i="2"/>
  <c r="W85" i="2"/>
  <c r="W89" i="2"/>
  <c r="W93" i="2"/>
  <c r="W97" i="2"/>
  <c r="W101" i="2"/>
  <c r="W105" i="2"/>
  <c r="CQ21" i="1"/>
  <c r="CQ13" i="1"/>
  <c r="CG8" i="1"/>
  <c r="CG61" i="1"/>
  <c r="CQ71" i="1"/>
  <c r="CQ66" i="1"/>
  <c r="CQ59" i="1"/>
  <c r="K46" i="1"/>
  <c r="N41" i="1"/>
  <c r="BC12" i="1"/>
  <c r="BM10" i="1"/>
  <c r="BW9" i="1"/>
  <c r="BW28" i="1"/>
  <c r="BA50" i="2"/>
  <c r="BA97" i="2"/>
  <c r="BA105" i="2"/>
  <c r="AG56" i="2"/>
  <c r="AG48" i="2"/>
  <c r="AG54" i="2"/>
  <c r="AG80" i="2"/>
  <c r="AG72" i="2"/>
  <c r="BA15" i="2"/>
  <c r="BU19" i="2"/>
  <c r="CE13" i="2"/>
  <c r="CE52" i="2"/>
  <c r="CE87" i="2"/>
  <c r="BK88" i="2"/>
  <c r="BK92" i="2"/>
  <c r="BK100" i="2"/>
  <c r="AQ50" i="2"/>
  <c r="AQ64" i="2"/>
  <c r="W46" i="2"/>
  <c r="W70" i="2"/>
  <c r="W80" i="2"/>
  <c r="W84" i="2"/>
  <c r="AF91" i="1"/>
  <c r="AI91" i="1" s="1"/>
  <c r="K10" i="1"/>
  <c r="K15" i="1"/>
  <c r="S74" i="1"/>
  <c r="AB43" i="1"/>
  <c r="AB24" i="1"/>
  <c r="AB23" i="1"/>
  <c r="AF23" i="1" s="1"/>
  <c r="AB27" i="1"/>
  <c r="AB36" i="1"/>
  <c r="AF36" i="1" s="1"/>
  <c r="AI36" i="1" s="1"/>
  <c r="AB73" i="1"/>
  <c r="AF73" i="1" s="1"/>
  <c r="AI73" i="1" s="1"/>
  <c r="AB77" i="1"/>
  <c r="AF77" i="1" s="1"/>
  <c r="AI77" i="1" s="1"/>
  <c r="N19" i="1"/>
  <c r="S19" i="1" s="1"/>
  <c r="N18" i="1"/>
  <c r="N49" i="1"/>
  <c r="N51" i="1"/>
  <c r="S51" i="1" s="1"/>
  <c r="N78" i="1"/>
  <c r="N75" i="1"/>
  <c r="N103" i="1"/>
  <c r="CM32" i="2"/>
  <c r="BT15" i="2" s="1"/>
  <c r="AG49" i="2"/>
  <c r="BU17" i="2"/>
  <c r="AG9" i="2"/>
  <c r="AG8" i="2"/>
  <c r="BU21" i="2"/>
  <c r="BU29" i="2"/>
  <c r="BU46" i="2"/>
  <c r="BU34" i="2"/>
  <c r="BU58" i="2"/>
  <c r="BU53" i="2"/>
  <c r="BU54" i="2"/>
  <c r="BU81" i="2"/>
  <c r="BU85" i="2"/>
  <c r="BU89" i="2"/>
  <c r="BU65" i="2"/>
  <c r="BU71" i="2"/>
  <c r="BU75" i="2"/>
  <c r="BU79" i="2"/>
  <c r="BU95" i="2"/>
  <c r="BU99" i="2"/>
  <c r="BU103" i="2"/>
  <c r="BA23" i="2"/>
  <c r="BA31" i="2"/>
  <c r="BA34" i="2"/>
  <c r="BA52" i="2"/>
  <c r="BA22" i="2"/>
  <c r="BA30" i="2"/>
  <c r="BA46" i="2"/>
  <c r="BA83" i="2"/>
  <c r="BA91" i="2"/>
  <c r="BA57" i="2"/>
  <c r="BA64" i="2"/>
  <c r="BA88" i="2"/>
  <c r="BA66" i="2"/>
  <c r="BA69" i="2"/>
  <c r="BA73" i="2"/>
  <c r="BA77" i="2"/>
  <c r="BA81" i="2"/>
  <c r="BA99" i="2"/>
  <c r="BA103" i="2"/>
  <c r="BA94" i="2"/>
  <c r="AG18" i="2"/>
  <c r="AG27" i="2"/>
  <c r="AG38" i="2"/>
  <c r="AG40" i="2"/>
  <c r="AG58" i="2"/>
  <c r="AG15" i="2"/>
  <c r="AG24" i="2"/>
  <c r="AG33" i="2"/>
  <c r="AG66" i="2"/>
  <c r="AG78" i="2"/>
  <c r="AG64" i="2"/>
  <c r="AG85" i="2"/>
  <c r="AG89" i="2"/>
  <c r="AG93" i="2"/>
  <c r="AG70" i="2"/>
  <c r="AG74" i="2"/>
  <c r="AG94" i="2"/>
  <c r="AG98" i="2"/>
  <c r="AG102" i="2"/>
  <c r="AG106" i="2"/>
  <c r="M21" i="2"/>
  <c r="M29" i="2"/>
  <c r="M46" i="2"/>
  <c r="M34" i="2"/>
  <c r="M52" i="2"/>
  <c r="M16" i="2"/>
  <c r="M37" i="2"/>
  <c r="M53" i="2"/>
  <c r="M103" i="2"/>
  <c r="M65" i="2"/>
  <c r="M88" i="2"/>
  <c r="M66" i="2"/>
  <c r="M101" i="2"/>
  <c r="M70" i="2"/>
  <c r="M74" i="2"/>
  <c r="M98" i="2"/>
  <c r="M106" i="2"/>
  <c r="M81" i="2"/>
  <c r="BA42" i="2"/>
  <c r="BU32" i="2"/>
  <c r="BA20" i="2"/>
  <c r="BU13" i="2"/>
  <c r="CE41" i="2"/>
  <c r="BU14" i="2"/>
  <c r="CE42" i="2"/>
  <c r="CE20" i="2"/>
  <c r="BK10" i="2"/>
  <c r="CE36" i="2"/>
  <c r="CE45" i="2"/>
  <c r="CE39" i="2"/>
  <c r="CE27" i="2"/>
  <c r="CE38" i="2"/>
  <c r="CE15" i="2"/>
  <c r="CE56" i="2"/>
  <c r="CE22" i="2"/>
  <c r="CE30" i="2"/>
  <c r="CE49" i="2"/>
  <c r="CE48" i="2"/>
  <c r="CE54" i="2"/>
  <c r="CE77" i="2"/>
  <c r="CE68" i="2"/>
  <c r="CE72" i="2"/>
  <c r="CE76" i="2"/>
  <c r="CE67" i="2"/>
  <c r="CE81" i="2"/>
  <c r="CE85" i="2"/>
  <c r="CE89" i="2"/>
  <c r="CE96" i="2"/>
  <c r="CE100" i="2"/>
  <c r="CE104" i="2"/>
  <c r="BK17" i="2"/>
  <c r="BK20" i="2"/>
  <c r="BK11" i="2"/>
  <c r="BK21" i="2"/>
  <c r="BK29" i="2"/>
  <c r="BK49" i="2"/>
  <c r="BK18" i="2"/>
  <c r="BK16" i="2"/>
  <c r="BK26" i="2"/>
  <c r="BK37" i="2"/>
  <c r="BK48" i="2"/>
  <c r="BK54" i="2"/>
  <c r="BK62" i="2"/>
  <c r="BK68" i="2"/>
  <c r="BK72" i="2"/>
  <c r="BK76" i="2"/>
  <c r="BK78" i="2"/>
  <c r="BK82" i="2"/>
  <c r="BK86" i="2"/>
  <c r="BK90" i="2"/>
  <c r="BK94" i="2"/>
  <c r="BK98" i="2"/>
  <c r="BK102" i="2"/>
  <c r="BK106" i="2"/>
  <c r="AQ14" i="2"/>
  <c r="AQ17" i="2"/>
  <c r="AQ9" i="2"/>
  <c r="AQ18" i="2"/>
  <c r="AQ27" i="2"/>
  <c r="AQ38" i="2"/>
  <c r="AQ40" i="2"/>
  <c r="AQ22" i="2"/>
  <c r="AQ30" i="2"/>
  <c r="AQ49" i="2"/>
  <c r="AQ48" i="2"/>
  <c r="AQ57" i="2"/>
  <c r="AQ69" i="2"/>
  <c r="AQ73" i="2"/>
  <c r="AQ77" i="2"/>
  <c r="AQ100" i="2"/>
  <c r="AQ79" i="2"/>
  <c r="AQ66" i="2"/>
  <c r="AQ106" i="2"/>
  <c r="AQ85" i="2"/>
  <c r="AQ89" i="2"/>
  <c r="AQ93" i="2"/>
  <c r="AQ103" i="2"/>
  <c r="W9" i="2"/>
  <c r="W42" i="2"/>
  <c r="W18" i="2"/>
  <c r="W27" i="2"/>
  <c r="W38" i="2"/>
  <c r="W58" i="2"/>
  <c r="W40" i="2"/>
  <c r="W19" i="2"/>
  <c r="W28" i="2"/>
  <c r="W47" i="2"/>
  <c r="W53" i="2"/>
  <c r="W60" i="2"/>
  <c r="W68" i="2"/>
  <c r="W72" i="2"/>
  <c r="W76" i="2"/>
  <c r="W78" i="2"/>
  <c r="W82" i="2"/>
  <c r="W86" i="2"/>
  <c r="W90" i="2"/>
  <c r="W94" i="2"/>
  <c r="W98" i="2"/>
  <c r="W102" i="2"/>
  <c r="W106" i="2"/>
  <c r="R88" i="1"/>
  <c r="K54" i="1"/>
  <c r="K44" i="1"/>
  <c r="BC21" i="1"/>
  <c r="K12" i="1"/>
  <c r="K9" i="1"/>
  <c r="N8" i="1"/>
  <c r="S8" i="1" s="1"/>
  <c r="N64" i="1"/>
  <c r="S64" i="1" s="1"/>
  <c r="N44" i="1"/>
  <c r="N54" i="1"/>
  <c r="N32" i="1"/>
  <c r="CG14" i="1"/>
  <c r="CG45" i="1"/>
  <c r="BM8" i="1"/>
  <c r="BM26" i="1"/>
  <c r="BM53" i="1"/>
  <c r="BM56" i="1"/>
  <c r="BM100" i="1"/>
  <c r="AS19" i="1"/>
  <c r="AS41" i="1"/>
  <c r="AS33" i="1"/>
  <c r="AS45" i="1"/>
  <c r="AF31" i="1"/>
  <c r="AI31" i="1" s="1"/>
  <c r="AF43" i="1"/>
  <c r="AI43" i="1" s="1"/>
  <c r="AF13" i="1"/>
  <c r="AI13" i="1" s="1"/>
  <c r="AF78" i="1"/>
  <c r="AI78" i="1" s="1"/>
  <c r="AF90" i="1"/>
  <c r="AI90" i="1" s="1"/>
  <c r="K19" i="1"/>
  <c r="K53" i="1"/>
  <c r="K76" i="1"/>
  <c r="K18" i="1"/>
  <c r="K26" i="1"/>
  <c r="K40" i="1"/>
  <c r="K49" i="1"/>
  <c r="K17" i="1"/>
  <c r="K37" i="1"/>
  <c r="K59" i="1"/>
  <c r="R59" i="1" s="1"/>
  <c r="K68" i="1"/>
  <c r="K77" i="1"/>
  <c r="K79" i="1"/>
  <c r="R79" i="1" s="1"/>
  <c r="K83" i="1"/>
  <c r="K67" i="1"/>
  <c r="K75" i="1"/>
  <c r="K94" i="1"/>
  <c r="R94" i="1" s="1"/>
  <c r="K91" i="1"/>
  <c r="K88" i="1"/>
  <c r="K104" i="1"/>
  <c r="R104" i="1" s="1"/>
  <c r="BW59" i="1"/>
  <c r="K42" i="1"/>
  <c r="K30" i="1"/>
  <c r="K13" i="1"/>
  <c r="BU15" i="2"/>
  <c r="BU63" i="2"/>
  <c r="BA101" i="2"/>
  <c r="AG68" i="2"/>
  <c r="AG76" i="2"/>
  <c r="M85" i="2"/>
  <c r="W32" i="2"/>
  <c r="CE31" i="2"/>
  <c r="CE34" i="2"/>
  <c r="CE16" i="2"/>
  <c r="CE55" i="2"/>
  <c r="CE91" i="2"/>
  <c r="BK42" i="2"/>
  <c r="BK40" i="2"/>
  <c r="BK65" i="2"/>
  <c r="BK67" i="2"/>
  <c r="BK84" i="2"/>
  <c r="AQ31" i="2"/>
  <c r="AQ81" i="2"/>
  <c r="W31" i="2"/>
  <c r="W66" i="2"/>
  <c r="W74" i="2"/>
  <c r="W88" i="2"/>
  <c r="W96" i="2"/>
  <c r="N34" i="1"/>
  <c r="S34" i="1" s="1"/>
  <c r="BM67" i="1"/>
  <c r="AF24" i="1"/>
  <c r="AI24" i="1" s="1"/>
  <c r="AF60" i="1"/>
  <c r="AI60" i="1" s="1"/>
  <c r="AF27" i="1"/>
  <c r="AI27" i="1" s="1"/>
  <c r="AF66" i="1"/>
  <c r="AI66" i="1" s="1"/>
  <c r="AF76" i="1"/>
  <c r="AI76" i="1" s="1"/>
  <c r="AF104" i="1"/>
  <c r="AI104" i="1" s="1"/>
  <c r="K36" i="1"/>
  <c r="K24" i="1"/>
  <c r="N62" i="1"/>
  <c r="AF57" i="1"/>
  <c r="AI57" i="1" s="1"/>
  <c r="AB11" i="1"/>
  <c r="AB41" i="1"/>
  <c r="AB42" i="1"/>
  <c r="AF42" i="1" s="1"/>
  <c r="AI42" i="1" s="1"/>
  <c r="AB80" i="1"/>
  <c r="AF80" i="1" s="1"/>
  <c r="AI80" i="1" s="1"/>
  <c r="AB64" i="1"/>
  <c r="AF64" i="1" s="1"/>
  <c r="AI64" i="1" s="1"/>
  <c r="AB68" i="1"/>
  <c r="AF68" i="1" s="1"/>
  <c r="AI68" i="1" s="1"/>
  <c r="AB89" i="1"/>
  <c r="AB102" i="1"/>
  <c r="AF102" i="1" s="1"/>
  <c r="AI102" i="1" s="1"/>
  <c r="N53" i="1"/>
  <c r="S53" i="1" s="1"/>
  <c r="N26" i="1"/>
  <c r="N65" i="1"/>
  <c r="N66" i="1"/>
  <c r="S66" i="1" s="1"/>
  <c r="N82" i="1"/>
  <c r="N90" i="1"/>
  <c r="N100" i="1"/>
  <c r="S35" i="1"/>
  <c r="AG42" i="2"/>
  <c r="BA32" i="2"/>
  <c r="BU20" i="2"/>
  <c r="BU39" i="2"/>
  <c r="BU23" i="2"/>
  <c r="BU31" i="2"/>
  <c r="BU56" i="2"/>
  <c r="BU26" i="2"/>
  <c r="BU61" i="2"/>
  <c r="BU57" i="2"/>
  <c r="BU66" i="2"/>
  <c r="BU82" i="2"/>
  <c r="BU86" i="2"/>
  <c r="BU90" i="2"/>
  <c r="BU96" i="2"/>
  <c r="BU100" i="2"/>
  <c r="BU104" i="2"/>
  <c r="BA25" i="2"/>
  <c r="BA35" i="2"/>
  <c r="BA40" i="2"/>
  <c r="BA65" i="2"/>
  <c r="BA24" i="2"/>
  <c r="BA33" i="2"/>
  <c r="BA56" i="2"/>
  <c r="BA85" i="2"/>
  <c r="BA93" i="2"/>
  <c r="BA60" i="2"/>
  <c r="BA82" i="2"/>
  <c r="BA90" i="2"/>
  <c r="BA67" i="2"/>
  <c r="BA70" i="2"/>
  <c r="BA74" i="2"/>
  <c r="BA78" i="2"/>
  <c r="BA96" i="2"/>
  <c r="BA100" i="2"/>
  <c r="BA104" i="2"/>
  <c r="BA95" i="2"/>
  <c r="AG21" i="2"/>
  <c r="AG29" i="2"/>
  <c r="AG46" i="2"/>
  <c r="AG44" i="2"/>
  <c r="AG59" i="2"/>
  <c r="AG16" i="2"/>
  <c r="AG26" i="2"/>
  <c r="AG67" i="2"/>
  <c r="AG61" i="2"/>
  <c r="AG79" i="2"/>
  <c r="AG82" i="2"/>
  <c r="AG86" i="2"/>
  <c r="AG90" i="2"/>
  <c r="AG65" i="2"/>
  <c r="AG71" i="2"/>
  <c r="AG75" i="2"/>
  <c r="AG95" i="2"/>
  <c r="AG99" i="2"/>
  <c r="AG103" i="2"/>
  <c r="M23" i="2"/>
  <c r="M31" i="2"/>
  <c r="M62" i="2"/>
  <c r="M40" i="2"/>
  <c r="M87" i="2"/>
  <c r="M19" i="2"/>
  <c r="M56" i="2"/>
  <c r="M55" i="2"/>
  <c r="M54" i="2"/>
  <c r="M82" i="2"/>
  <c r="M90" i="2"/>
  <c r="M67" i="2"/>
  <c r="M105" i="2"/>
  <c r="M71" i="2"/>
  <c r="M75" i="2"/>
  <c r="M100" i="2"/>
  <c r="M78" i="2"/>
  <c r="M94" i="2"/>
  <c r="M44" i="2"/>
  <c r="M42" i="2"/>
  <c r="AG32" i="2"/>
  <c r="M20" i="2"/>
  <c r="BA13" i="2"/>
  <c r="CE9" i="2"/>
  <c r="W10" i="2"/>
  <c r="AQ51" i="2"/>
  <c r="AQ20" i="2"/>
  <c r="CM34" i="2"/>
  <c r="CC19" i="2" s="1"/>
  <c r="CE19" i="2" s="1"/>
  <c r="CE46" i="2"/>
  <c r="CE11" i="2"/>
  <c r="CE21" i="2"/>
  <c r="CE29" i="2"/>
  <c r="CE47" i="2"/>
  <c r="CE18" i="2"/>
  <c r="CE79" i="2"/>
  <c r="CE24" i="2"/>
  <c r="CE33" i="2"/>
  <c r="CE58" i="2"/>
  <c r="CE53" i="2"/>
  <c r="CE57" i="2"/>
  <c r="CE51" i="2"/>
  <c r="CE69" i="2"/>
  <c r="CE73" i="2"/>
  <c r="CE65" i="2"/>
  <c r="CE93" i="2"/>
  <c r="CE82" i="2"/>
  <c r="CE86" i="2"/>
  <c r="CE90" i="2"/>
  <c r="CE97" i="2"/>
  <c r="CE101" i="2"/>
  <c r="CE105" i="2"/>
  <c r="BK39" i="2"/>
  <c r="BK41" i="2"/>
  <c r="BK13" i="2"/>
  <c r="BK23" i="2"/>
  <c r="BK31" i="2"/>
  <c r="BK58" i="2"/>
  <c r="BK34" i="2"/>
  <c r="BK19" i="2"/>
  <c r="BK28" i="2"/>
  <c r="BK44" i="2"/>
  <c r="BK53" i="2"/>
  <c r="BK57" i="2"/>
  <c r="BK66" i="2"/>
  <c r="BK69" i="2"/>
  <c r="BK73" i="2"/>
  <c r="BK77" i="2"/>
  <c r="BK79" i="2"/>
  <c r="BK83" i="2"/>
  <c r="BK87" i="2"/>
  <c r="BK91" i="2"/>
  <c r="BK95" i="2"/>
  <c r="BK99" i="2"/>
  <c r="BK103" i="2"/>
  <c r="AQ15" i="2"/>
  <c r="AQ32" i="2"/>
  <c r="AQ11" i="2"/>
  <c r="AQ21" i="2"/>
  <c r="AQ29" i="2"/>
  <c r="AQ47" i="2"/>
  <c r="AQ56" i="2"/>
  <c r="AQ24" i="2"/>
  <c r="AQ33" i="2"/>
  <c r="AQ58" i="2"/>
  <c r="AQ53" i="2"/>
  <c r="AQ61" i="2"/>
  <c r="AQ70" i="2"/>
  <c r="AQ74" i="2"/>
  <c r="AQ94" i="2"/>
  <c r="AQ104" i="2"/>
  <c r="AQ80" i="2"/>
  <c r="AQ67" i="2"/>
  <c r="AQ82" i="2"/>
  <c r="AQ86" i="2"/>
  <c r="AQ90" i="2"/>
  <c r="AQ97" i="2"/>
  <c r="AQ105" i="2"/>
  <c r="W11" i="2"/>
  <c r="W43" i="2"/>
  <c r="W13" i="2"/>
  <c r="W21" i="2"/>
  <c r="W29" i="2"/>
  <c r="W44" i="2"/>
  <c r="W59" i="2"/>
  <c r="W14" i="2"/>
  <c r="W22" i="2"/>
  <c r="W30" i="2"/>
  <c r="W52" i="2"/>
  <c r="W54" i="2"/>
  <c r="W61" i="2"/>
  <c r="W69" i="2"/>
  <c r="W73" i="2"/>
  <c r="W77" i="2"/>
  <c r="W79" i="2"/>
  <c r="W83" i="2"/>
  <c r="W87" i="2"/>
  <c r="W91" i="2"/>
  <c r="W95" i="2"/>
  <c r="W99" i="2"/>
  <c r="W103" i="2"/>
  <c r="K86" i="1"/>
  <c r="N58" i="1"/>
  <c r="S58" i="1" s="1"/>
  <c r="AB56" i="1"/>
  <c r="AB49" i="1"/>
  <c r="AF49" i="1" s="1"/>
  <c r="AI49" i="1" s="1"/>
  <c r="N46" i="1"/>
  <c r="BM37" i="1"/>
  <c r="K32" i="1"/>
  <c r="R32" i="1" s="1"/>
  <c r="U32" i="1" s="1"/>
  <c r="K8" i="1"/>
  <c r="R8" i="1" s="1"/>
  <c r="U8" i="1" s="1"/>
  <c r="K58" i="1"/>
  <c r="R58" i="1" s="1"/>
  <c r="K65" i="1"/>
  <c r="CG41" i="1"/>
  <c r="BM12" i="1"/>
  <c r="BM25" i="1"/>
  <c r="BM34" i="1"/>
  <c r="BM48" i="1"/>
  <c r="BM62" i="1"/>
  <c r="BM68" i="1"/>
  <c r="BM78" i="1"/>
  <c r="AS47" i="1"/>
  <c r="AS74" i="1"/>
  <c r="AF33" i="1"/>
  <c r="AI33" i="1" s="1"/>
  <c r="AF56" i="1"/>
  <c r="AI56" i="1" s="1"/>
  <c r="AF16" i="1"/>
  <c r="AI16" i="1" s="1"/>
  <c r="AF41" i="1"/>
  <c r="AI41" i="1" s="1"/>
  <c r="AF25" i="1"/>
  <c r="AI25" i="1" s="1"/>
  <c r="AF79" i="1"/>
  <c r="AI79" i="1" s="1"/>
  <c r="AF106" i="1"/>
  <c r="AI106" i="1" s="1"/>
  <c r="K29" i="1"/>
  <c r="R29" i="1" s="1"/>
  <c r="U29" i="1" s="1"/>
  <c r="K57" i="1"/>
  <c r="K11" i="1"/>
  <c r="K23" i="1"/>
  <c r="R23" i="1" s="1"/>
  <c r="K31" i="1"/>
  <c r="R31" i="1" s="1"/>
  <c r="K43" i="1"/>
  <c r="K52" i="1"/>
  <c r="K20" i="1"/>
  <c r="R20" i="1" s="1"/>
  <c r="U20" i="1" s="1"/>
  <c r="K39" i="1"/>
  <c r="R39" i="1" s="1"/>
  <c r="K63" i="1"/>
  <c r="K70" i="1"/>
  <c r="K87" i="1"/>
  <c r="K80" i="1"/>
  <c r="K84" i="1"/>
  <c r="K69" i="1"/>
  <c r="K85" i="1"/>
  <c r="R85" i="1" s="1"/>
  <c r="U85" i="1" s="1"/>
  <c r="K98" i="1"/>
  <c r="K95" i="1"/>
  <c r="K92" i="1"/>
  <c r="BW73" i="1"/>
  <c r="R52" i="1"/>
  <c r="U52" i="1" s="1"/>
  <c r="R92" i="1"/>
  <c r="R65" i="1"/>
  <c r="R98" i="1"/>
  <c r="R95" i="1"/>
  <c r="AF61" i="1"/>
  <c r="AI61" i="1" s="1"/>
  <c r="K41" i="1"/>
  <c r="R37" i="1"/>
  <c r="CG28" i="1"/>
  <c r="R11" i="1"/>
  <c r="N9" i="1"/>
  <c r="AB8" i="1"/>
  <c r="CQ11" i="1"/>
  <c r="CQ23" i="1"/>
  <c r="CQ32" i="1"/>
  <c r="CQ46" i="1"/>
  <c r="CQ58" i="1"/>
  <c r="CQ10" i="1"/>
  <c r="CQ36" i="1"/>
  <c r="CQ61" i="1"/>
  <c r="CQ19" i="1"/>
  <c r="CQ40" i="1"/>
  <c r="CQ47" i="1"/>
  <c r="CQ60" i="1"/>
  <c r="CQ86" i="1"/>
  <c r="CQ70" i="1"/>
  <c r="CQ92" i="1"/>
  <c r="CQ80" i="1"/>
  <c r="CQ84" i="1"/>
  <c r="CQ97" i="1"/>
  <c r="CQ94" i="1"/>
  <c r="CQ87" i="1"/>
  <c r="CQ103" i="1"/>
  <c r="BW23" i="1"/>
  <c r="BW32" i="1"/>
  <c r="BW46" i="1"/>
  <c r="BW58" i="1"/>
  <c r="BW29" i="1"/>
  <c r="BW57" i="1"/>
  <c r="BW15" i="1"/>
  <c r="BW31" i="1"/>
  <c r="BW43" i="1"/>
  <c r="BW52" i="1"/>
  <c r="BW63" i="1"/>
  <c r="BW68" i="1"/>
  <c r="BW77" i="1"/>
  <c r="BW79" i="1"/>
  <c r="BW83" i="1"/>
  <c r="BW89" i="1"/>
  <c r="BW105" i="1"/>
  <c r="BW102" i="1"/>
  <c r="BW95" i="1"/>
  <c r="BC23" i="1"/>
  <c r="BC30" i="1"/>
  <c r="BC42" i="1"/>
  <c r="BC50" i="1"/>
  <c r="BC64" i="1"/>
  <c r="BC19" i="1"/>
  <c r="BC53" i="1"/>
  <c r="BC73" i="1"/>
  <c r="BC31" i="1"/>
  <c r="BC43" i="1"/>
  <c r="BC52" i="1"/>
  <c r="BC63" i="1"/>
  <c r="BC104" i="1"/>
  <c r="BC74" i="1"/>
  <c r="BC78" i="1"/>
  <c r="BC82" i="1"/>
  <c r="BC89" i="1"/>
  <c r="BC105" i="1"/>
  <c r="BC102" i="1"/>
  <c r="BC95" i="1"/>
  <c r="AB40" i="1"/>
  <c r="R9" i="1"/>
  <c r="CY82" i="1"/>
  <c r="CN8" i="1" s="1"/>
  <c r="CQ8" i="1" s="1"/>
  <c r="AB9" i="1"/>
  <c r="AF9" i="1" s="1"/>
  <c r="AI9" i="1" s="1"/>
  <c r="AB17" i="1"/>
  <c r="AF17" i="1" s="1"/>
  <c r="AI17" i="1" s="1"/>
  <c r="AB28" i="1"/>
  <c r="AF28" i="1" s="1"/>
  <c r="AI28" i="1" s="1"/>
  <c r="AB51" i="1"/>
  <c r="AF51" i="1" s="1"/>
  <c r="AI51" i="1" s="1"/>
  <c r="AB81" i="1"/>
  <c r="AB30" i="1"/>
  <c r="AB44" i="1"/>
  <c r="AB54" i="1"/>
  <c r="AB84" i="1"/>
  <c r="AF84" i="1" s="1"/>
  <c r="AI84" i="1" s="1"/>
  <c r="AB38" i="1"/>
  <c r="AB79" i="1"/>
  <c r="AB67" i="1"/>
  <c r="AB75" i="1"/>
  <c r="AF75" i="1" s="1"/>
  <c r="AI75" i="1" s="1"/>
  <c r="AB86" i="1"/>
  <c r="AB70" i="1"/>
  <c r="AF70" i="1" s="1"/>
  <c r="AI70" i="1" s="1"/>
  <c r="AB87" i="1"/>
  <c r="AF87" i="1" s="1"/>
  <c r="AI87" i="1" s="1"/>
  <c r="AB96" i="1"/>
  <c r="AF96" i="1" s="1"/>
  <c r="AI96" i="1" s="1"/>
  <c r="AB93" i="1"/>
  <c r="AF93" i="1" s="1"/>
  <c r="AI93" i="1" s="1"/>
  <c r="AB90" i="1"/>
  <c r="AB106" i="1"/>
  <c r="N29" i="1"/>
  <c r="S29" i="1" s="1"/>
  <c r="N57" i="1"/>
  <c r="S57" i="1" s="1"/>
  <c r="N11" i="1"/>
  <c r="N23" i="1"/>
  <c r="N31" i="1"/>
  <c r="S31" i="1" s="1"/>
  <c r="N43" i="1"/>
  <c r="S43" i="1" s="1"/>
  <c r="N52" i="1"/>
  <c r="N76" i="1"/>
  <c r="N28" i="1"/>
  <c r="S28" i="1" s="1"/>
  <c r="N55" i="1"/>
  <c r="N68" i="1"/>
  <c r="N77" i="1"/>
  <c r="S77" i="1" s="1"/>
  <c r="N79" i="1"/>
  <c r="S79" i="1" s="1"/>
  <c r="N83" i="1"/>
  <c r="N69" i="1"/>
  <c r="N85" i="1"/>
  <c r="N94" i="1"/>
  <c r="S94" i="1" s="1"/>
  <c r="N91" i="1"/>
  <c r="S91" i="1" s="1"/>
  <c r="N88" i="1"/>
  <c r="S88" i="1" s="1"/>
  <c r="N104" i="1"/>
  <c r="S104" i="1" s="1"/>
  <c r="S18" i="1"/>
  <c r="S26" i="1"/>
  <c r="S40" i="1"/>
  <c r="S49" i="1"/>
  <c r="S9" i="1"/>
  <c r="S27" i="1"/>
  <c r="S41" i="1"/>
  <c r="S62" i="1"/>
  <c r="S65" i="1"/>
  <c r="S90" i="1"/>
  <c r="S76" i="1"/>
  <c r="S105" i="1"/>
  <c r="AB35" i="1"/>
  <c r="AF35" i="1" s="1"/>
  <c r="AI35" i="1" s="1"/>
  <c r="K27" i="1"/>
  <c r="R27" i="1" s="1"/>
  <c r="U27" i="1" s="1"/>
  <c r="R41" i="1"/>
  <c r="U41" i="1" s="1"/>
  <c r="R10" i="1"/>
  <c r="R36" i="1"/>
  <c r="R61" i="1"/>
  <c r="R15" i="1"/>
  <c r="R24" i="1"/>
  <c r="R75" i="1"/>
  <c r="R68" i="1"/>
  <c r="U68" i="1" s="1"/>
  <c r="R77" i="1"/>
  <c r="R89" i="1"/>
  <c r="AF67" i="1"/>
  <c r="AI67" i="1" s="1"/>
  <c r="CG59" i="1"/>
  <c r="AB33" i="1"/>
  <c r="N30" i="1"/>
  <c r="AS28" i="1"/>
  <c r="AS26" i="1"/>
  <c r="N22" i="1"/>
  <c r="S22" i="1" s="1"/>
  <c r="R17" i="1"/>
  <c r="N12" i="1"/>
  <c r="BW10" i="1"/>
  <c r="BC8" i="1"/>
  <c r="CQ12" i="1"/>
  <c r="CQ24" i="1"/>
  <c r="CQ34" i="1"/>
  <c r="CQ48" i="1"/>
  <c r="CQ62" i="1"/>
  <c r="CQ26" i="1"/>
  <c r="CQ38" i="1"/>
  <c r="CQ69" i="1"/>
  <c r="CQ20" i="1"/>
  <c r="CQ41" i="1"/>
  <c r="CQ49" i="1"/>
  <c r="CQ85" i="1"/>
  <c r="CQ88" i="1"/>
  <c r="CQ72" i="1"/>
  <c r="CQ65" i="1"/>
  <c r="CQ81" i="1"/>
  <c r="CQ96" i="1"/>
  <c r="CQ101" i="1"/>
  <c r="CQ98" i="1"/>
  <c r="CQ91" i="1"/>
  <c r="BW25" i="1"/>
  <c r="BW34" i="1"/>
  <c r="BW48" i="1"/>
  <c r="BW62" i="1"/>
  <c r="BW12" i="1"/>
  <c r="BW36" i="1"/>
  <c r="BW61" i="1"/>
  <c r="BW18" i="1"/>
  <c r="BW33" i="1"/>
  <c r="BW45" i="1"/>
  <c r="BW56" i="1"/>
  <c r="BW76" i="1"/>
  <c r="BW70" i="1"/>
  <c r="BW100" i="1"/>
  <c r="BW80" i="1"/>
  <c r="BW84" i="1"/>
  <c r="BW93" i="1"/>
  <c r="BW90" i="1"/>
  <c r="BW106" i="1"/>
  <c r="BW99" i="1"/>
  <c r="BC25" i="1"/>
  <c r="BC32" i="1"/>
  <c r="BC44" i="1"/>
  <c r="BC54" i="1"/>
  <c r="BC67" i="1"/>
  <c r="BC29" i="1"/>
  <c r="BC57" i="1"/>
  <c r="BC15" i="1"/>
  <c r="BC33" i="1"/>
  <c r="BC45" i="1"/>
  <c r="BC56" i="1"/>
  <c r="BC76" i="1"/>
  <c r="BC68" i="1"/>
  <c r="BC77" i="1"/>
  <c r="BC79" i="1"/>
  <c r="BC83" i="1"/>
  <c r="BC93" i="1"/>
  <c r="BC90" i="1"/>
  <c r="BC106" i="1"/>
  <c r="BC99" i="1"/>
  <c r="CQ67" i="1"/>
  <c r="AB47" i="1"/>
  <c r="AF47" i="1" s="1"/>
  <c r="AI47" i="1" s="1"/>
  <c r="K22" i="1"/>
  <c r="R22" i="1" s="1"/>
  <c r="U22" i="1" s="1"/>
  <c r="R12" i="1"/>
  <c r="CY83" i="1"/>
  <c r="CN18" i="1" s="1"/>
  <c r="CQ18" i="1" s="1"/>
  <c r="K33" i="1"/>
  <c r="R33" i="1" s="1"/>
  <c r="U33" i="1" s="1"/>
  <c r="K45" i="1"/>
  <c r="R45" i="1" s="1"/>
  <c r="U45" i="1" s="1"/>
  <c r="K56" i="1"/>
  <c r="R56" i="1" s="1"/>
  <c r="U56" i="1" s="1"/>
  <c r="K21" i="1"/>
  <c r="R21" i="1" s="1"/>
  <c r="U21" i="1" s="1"/>
  <c r="K51" i="1"/>
  <c r="R51" i="1" s="1"/>
  <c r="U51" i="1" s="1"/>
  <c r="K97" i="1"/>
  <c r="K72" i="1"/>
  <c r="K101" i="1"/>
  <c r="R101" i="1" s="1"/>
  <c r="U101" i="1" s="1"/>
  <c r="K81" i="1"/>
  <c r="R81" i="1" s="1"/>
  <c r="U81" i="1" s="1"/>
  <c r="K89" i="1"/>
  <c r="K71" i="1"/>
  <c r="R71" i="1" s="1"/>
  <c r="K93" i="1"/>
  <c r="K102" i="1"/>
  <c r="R102" i="1" s="1"/>
  <c r="U102" i="1" s="1"/>
  <c r="K99" i="1"/>
  <c r="R99" i="1" s="1"/>
  <c r="U99" i="1" s="1"/>
  <c r="K96" i="1"/>
  <c r="BC51" i="1"/>
  <c r="CQ39" i="1"/>
  <c r="BC59" i="1"/>
  <c r="BW51" i="1"/>
  <c r="N48" i="1"/>
  <c r="S48" i="1" s="1"/>
  <c r="AF38" i="1"/>
  <c r="AI38" i="1" s="1"/>
  <c r="K34" i="1"/>
  <c r="R34" i="1" s="1"/>
  <c r="U34" i="1" s="1"/>
  <c r="CG21" i="1"/>
  <c r="AB18" i="1"/>
  <c r="AF18" i="1" s="1"/>
  <c r="AI18" i="1" s="1"/>
  <c r="AB14" i="1"/>
  <c r="AF14" i="1" s="1"/>
  <c r="AI14" i="1" s="1"/>
  <c r="BC9" i="1"/>
  <c r="CG42" i="1"/>
  <c r="AB12" i="1"/>
  <c r="AF12" i="1" s="1"/>
  <c r="AI12" i="1" s="1"/>
  <c r="AB20" i="1"/>
  <c r="AB37" i="1"/>
  <c r="AB55" i="1"/>
  <c r="AB22" i="1"/>
  <c r="AF22" i="1" s="1"/>
  <c r="AI22" i="1" s="1"/>
  <c r="AB32" i="1"/>
  <c r="AF32" i="1" s="1"/>
  <c r="AI32" i="1" s="1"/>
  <c r="AB46" i="1"/>
  <c r="AF46" i="1" s="1"/>
  <c r="AI46" i="1" s="1"/>
  <c r="AB58" i="1"/>
  <c r="AF58" i="1" s="1"/>
  <c r="AI58" i="1" s="1"/>
  <c r="AB19" i="1"/>
  <c r="AB53" i="1"/>
  <c r="AB83" i="1"/>
  <c r="AF83" i="1" s="1"/>
  <c r="AI83" i="1" s="1"/>
  <c r="AB69" i="1"/>
  <c r="AF69" i="1" s="1"/>
  <c r="AI69" i="1" s="1"/>
  <c r="AB85" i="1"/>
  <c r="AF85" i="1" s="1"/>
  <c r="AI85" i="1" s="1"/>
  <c r="AB95" i="1"/>
  <c r="AB72" i="1"/>
  <c r="AF72" i="1" s="1"/>
  <c r="AI72" i="1" s="1"/>
  <c r="AB99" i="1"/>
  <c r="AF99" i="1" s="1"/>
  <c r="AI99" i="1" s="1"/>
  <c r="AB100" i="1"/>
  <c r="AF100" i="1" s="1"/>
  <c r="AI100" i="1" s="1"/>
  <c r="AB97" i="1"/>
  <c r="AF97" i="1" s="1"/>
  <c r="AI97" i="1" s="1"/>
  <c r="AB94" i="1"/>
  <c r="AF94" i="1" s="1"/>
  <c r="AI94" i="1" s="1"/>
  <c r="N10" i="1"/>
  <c r="S10" i="1" s="1"/>
  <c r="N36" i="1"/>
  <c r="N61" i="1"/>
  <c r="S61" i="1" s="1"/>
  <c r="N15" i="1"/>
  <c r="N24" i="1"/>
  <c r="N33" i="1"/>
  <c r="S33" i="1" s="1"/>
  <c r="N45" i="1"/>
  <c r="N56" i="1"/>
  <c r="N17" i="1"/>
  <c r="S17" i="1" s="1"/>
  <c r="N37" i="1"/>
  <c r="S37" i="1" s="1"/>
  <c r="N59" i="1"/>
  <c r="S59" i="1" s="1"/>
  <c r="N70" i="1"/>
  <c r="S70" i="1" s="1"/>
  <c r="N87" i="1"/>
  <c r="S87" i="1" s="1"/>
  <c r="N80" i="1"/>
  <c r="S80" i="1" s="1"/>
  <c r="N84" i="1"/>
  <c r="N71" i="1"/>
  <c r="S71" i="1" s="1"/>
  <c r="N89" i="1"/>
  <c r="S89" i="1" s="1"/>
  <c r="N98" i="1"/>
  <c r="S98" i="1" s="1"/>
  <c r="N95" i="1"/>
  <c r="S95" i="1" s="1"/>
  <c r="N92" i="1"/>
  <c r="S92" i="1" s="1"/>
  <c r="S11" i="1"/>
  <c r="S23" i="1"/>
  <c r="S52" i="1"/>
  <c r="S12" i="1"/>
  <c r="S68" i="1"/>
  <c r="S30" i="1"/>
  <c r="S42" i="1"/>
  <c r="S78" i="1"/>
  <c r="S82" i="1"/>
  <c r="S106" i="1"/>
  <c r="S75" i="1"/>
  <c r="S86" i="1"/>
  <c r="S99" i="1"/>
  <c r="S93" i="1"/>
  <c r="R30" i="1"/>
  <c r="U30" i="1" s="1"/>
  <c r="R42" i="1"/>
  <c r="U42" i="1" s="1"/>
  <c r="R69" i="1"/>
  <c r="R76" i="1"/>
  <c r="U76" i="1" s="1"/>
  <c r="R70" i="1"/>
  <c r="U70" i="1" s="1"/>
  <c r="R87" i="1"/>
  <c r="R83" i="1"/>
  <c r="U83" i="1" s="1"/>
  <c r="R93" i="1"/>
  <c r="U93" i="1" s="1"/>
  <c r="R103" i="1"/>
  <c r="U103" i="1" s="1"/>
  <c r="BW66" i="1"/>
  <c r="K62" i="1"/>
  <c r="R62" i="1" s="1"/>
  <c r="U62" i="1" s="1"/>
  <c r="BM51" i="1"/>
  <c r="K48" i="1"/>
  <c r="R48" i="1" s="1"/>
  <c r="U48" i="1" s="1"/>
  <c r="AB45" i="1"/>
  <c r="AF45" i="1" s="1"/>
  <c r="AI45" i="1" s="1"/>
  <c r="N42" i="1"/>
  <c r="CG37" i="1"/>
  <c r="BM35" i="1"/>
  <c r="BW21" i="1"/>
  <c r="R13" i="1"/>
  <c r="CG11" i="1"/>
  <c r="AS8" i="1"/>
  <c r="CQ16" i="1"/>
  <c r="CQ25" i="1"/>
  <c r="CQ42" i="1"/>
  <c r="CQ50" i="1"/>
  <c r="CQ64" i="1"/>
  <c r="CQ27" i="1"/>
  <c r="CQ53" i="1"/>
  <c r="CQ73" i="1"/>
  <c r="CQ31" i="1"/>
  <c r="CQ43" i="1"/>
  <c r="CQ52" i="1"/>
  <c r="CQ63" i="1"/>
  <c r="CQ104" i="1"/>
  <c r="CQ74" i="1"/>
  <c r="CQ78" i="1"/>
  <c r="CQ82" i="1"/>
  <c r="CQ89" i="1"/>
  <c r="CQ105" i="1"/>
  <c r="CQ102" i="1"/>
  <c r="CQ95" i="1"/>
  <c r="BW16" i="1"/>
  <c r="BW27" i="1"/>
  <c r="BW42" i="1"/>
  <c r="BW50" i="1"/>
  <c r="BW67" i="1"/>
  <c r="BW14" i="1"/>
  <c r="BW38" i="1"/>
  <c r="BW71" i="1"/>
  <c r="BW19" i="1"/>
  <c r="BW40" i="1"/>
  <c r="BW47" i="1"/>
  <c r="BW60" i="1"/>
  <c r="BW86" i="1"/>
  <c r="BW72" i="1"/>
  <c r="BW65" i="1"/>
  <c r="BW81" i="1"/>
  <c r="BW88" i="1"/>
  <c r="BW97" i="1"/>
  <c r="BW94" i="1"/>
  <c r="BW87" i="1"/>
  <c r="BW103" i="1"/>
  <c r="BC20" i="1"/>
  <c r="BC26" i="1"/>
  <c r="BC34" i="1"/>
  <c r="BC46" i="1"/>
  <c r="BC58" i="1"/>
  <c r="BC10" i="1"/>
  <c r="BC36" i="1"/>
  <c r="BC61" i="1"/>
  <c r="BC18" i="1"/>
  <c r="BC35" i="1"/>
  <c r="BC47" i="1"/>
  <c r="BC60" i="1"/>
  <c r="BC86" i="1"/>
  <c r="BC70" i="1"/>
  <c r="BC92" i="1"/>
  <c r="BC80" i="1"/>
  <c r="BC84" i="1"/>
  <c r="BC97" i="1"/>
  <c r="BC94" i="1"/>
  <c r="BC87" i="1"/>
  <c r="BC103" i="1"/>
  <c r="BW37" i="1"/>
  <c r="BW17" i="1"/>
  <c r="BC11" i="1"/>
  <c r="AB82" i="1"/>
  <c r="AF82" i="1" s="1"/>
  <c r="AI82" i="1" s="1"/>
  <c r="CG103" i="1"/>
  <c r="BM75" i="1"/>
  <c r="BM20" i="1"/>
  <c r="BM38" i="1"/>
  <c r="BM19" i="1"/>
  <c r="BM86" i="1"/>
  <c r="BM97" i="1"/>
  <c r="BM94" i="1"/>
  <c r="AS14" i="1"/>
  <c r="AS61" i="1"/>
  <c r="AS31" i="1"/>
  <c r="AS52" i="1"/>
  <c r="AS71" i="1"/>
  <c r="AS70" i="1"/>
  <c r="AS80" i="1"/>
  <c r="AS84" i="1"/>
  <c r="AS97" i="1"/>
  <c r="AS94" i="1"/>
  <c r="AF11" i="1"/>
  <c r="AI11" i="1" s="1"/>
  <c r="AF40" i="1"/>
  <c r="AI40" i="1" s="1"/>
  <c r="AF20" i="1"/>
  <c r="AI20" i="1" s="1"/>
  <c r="AF37" i="1"/>
  <c r="AI37" i="1" s="1"/>
  <c r="AF55" i="1"/>
  <c r="AI55" i="1" s="1"/>
  <c r="AF30" i="1"/>
  <c r="AI30" i="1" s="1"/>
  <c r="AF44" i="1"/>
  <c r="AI44" i="1" s="1"/>
  <c r="AF54" i="1"/>
  <c r="AI54" i="1" s="1"/>
  <c r="AF81" i="1"/>
  <c r="AI81" i="1" s="1"/>
  <c r="AF86" i="1"/>
  <c r="AI86" i="1" s="1"/>
  <c r="AF95" i="1"/>
  <c r="AI95" i="1" s="1"/>
  <c r="AF92" i="1"/>
  <c r="AI92" i="1" s="1"/>
  <c r="AF89" i="1"/>
  <c r="AI89" i="1" s="1"/>
  <c r="AF105" i="1"/>
  <c r="AI105" i="1" s="1"/>
  <c r="K14" i="1"/>
  <c r="R14" i="1" s="1"/>
  <c r="U14" i="1" s="1"/>
  <c r="K38" i="1"/>
  <c r="R38" i="1" s="1"/>
  <c r="U38" i="1" s="1"/>
  <c r="K64" i="1"/>
  <c r="R64" i="1" s="1"/>
  <c r="U64" i="1" s="1"/>
  <c r="K16" i="1"/>
  <c r="R16" i="1" s="1"/>
  <c r="K25" i="1"/>
  <c r="R25" i="1" s="1"/>
  <c r="U25" i="1" s="1"/>
  <c r="K35" i="1"/>
  <c r="R35" i="1" s="1"/>
  <c r="U35" i="1" s="1"/>
  <c r="K47" i="1"/>
  <c r="R47" i="1" s="1"/>
  <c r="K60" i="1"/>
  <c r="R60" i="1" s="1"/>
  <c r="K28" i="1"/>
  <c r="R28" i="1" s="1"/>
  <c r="K55" i="1"/>
  <c r="R55" i="1" s="1"/>
  <c r="U55" i="1" s="1"/>
  <c r="K66" i="1"/>
  <c r="K74" i="1"/>
  <c r="R74" i="1" s="1"/>
  <c r="U74" i="1" s="1"/>
  <c r="K78" i="1"/>
  <c r="R78" i="1" s="1"/>
  <c r="U78" i="1" s="1"/>
  <c r="K82" i="1"/>
  <c r="R82" i="1" s="1"/>
  <c r="U82" i="1" s="1"/>
  <c r="K105" i="1"/>
  <c r="R105" i="1" s="1"/>
  <c r="U105" i="1" s="1"/>
  <c r="K73" i="1"/>
  <c r="K90" i="1"/>
  <c r="R90" i="1" s="1"/>
  <c r="U90" i="1" s="1"/>
  <c r="K106" i="1"/>
  <c r="R106" i="1" s="1"/>
  <c r="U106" i="1" s="1"/>
  <c r="K103" i="1"/>
  <c r="K100" i="1"/>
  <c r="R100" i="1" s="1"/>
  <c r="U100" i="1" s="1"/>
  <c r="R63" i="1"/>
  <c r="K50" i="1"/>
  <c r="R50" i="1" s="1"/>
  <c r="CQ15" i="1"/>
  <c r="AB78" i="1"/>
  <c r="BW69" i="1"/>
  <c r="AB63" i="1"/>
  <c r="AF63" i="1" s="1"/>
  <c r="AI63" i="1" s="1"/>
  <c r="CQ37" i="1"/>
  <c r="S36" i="1"/>
  <c r="AB31" i="1"/>
  <c r="CQ28" i="1"/>
  <c r="AB26" i="1"/>
  <c r="AF26" i="1" s="1"/>
  <c r="AI26" i="1" s="1"/>
  <c r="AF19" i="1"/>
  <c r="AI19" i="1" s="1"/>
  <c r="CQ17" i="1"/>
  <c r="N13" i="1"/>
  <c r="AF8" i="1"/>
  <c r="AI8" i="1" s="1"/>
  <c r="CY79" i="1"/>
  <c r="AB13" i="1"/>
  <c r="AB21" i="1"/>
  <c r="AF21" i="1" s="1"/>
  <c r="AI21" i="1" s="1"/>
  <c r="AB39" i="1"/>
  <c r="AF39" i="1" s="1"/>
  <c r="AI39" i="1" s="1"/>
  <c r="AB59" i="1"/>
  <c r="AF59" i="1" s="1"/>
  <c r="AI59" i="1" s="1"/>
  <c r="AB25" i="1"/>
  <c r="AB34" i="1"/>
  <c r="AF34" i="1" s="1"/>
  <c r="AI34" i="1" s="1"/>
  <c r="AB48" i="1"/>
  <c r="AF48" i="1" s="1"/>
  <c r="AI48" i="1" s="1"/>
  <c r="AB62" i="1"/>
  <c r="AF62" i="1" s="1"/>
  <c r="AI62" i="1" s="1"/>
  <c r="AB29" i="1"/>
  <c r="AF29" i="1" s="1"/>
  <c r="AI29" i="1" s="1"/>
  <c r="AB57" i="1"/>
  <c r="AB103" i="1"/>
  <c r="AF103" i="1" s="1"/>
  <c r="AI103" i="1" s="1"/>
  <c r="AB71" i="1"/>
  <c r="AF71" i="1" s="1"/>
  <c r="AI71" i="1" s="1"/>
  <c r="AB91" i="1"/>
  <c r="AB66" i="1"/>
  <c r="AB74" i="1"/>
  <c r="AF74" i="1" s="1"/>
  <c r="AI74" i="1" s="1"/>
  <c r="AB88" i="1"/>
  <c r="AF88" i="1" s="1"/>
  <c r="AI88" i="1" s="1"/>
  <c r="AB104" i="1"/>
  <c r="AB101" i="1"/>
  <c r="AF101" i="1" s="1"/>
  <c r="AI101" i="1" s="1"/>
  <c r="AB98" i="1"/>
  <c r="AF98" i="1" s="1"/>
  <c r="AI98" i="1" s="1"/>
  <c r="N14" i="1"/>
  <c r="S14" i="1" s="1"/>
  <c r="N38" i="1"/>
  <c r="S38" i="1" s="1"/>
  <c r="N86" i="1"/>
  <c r="N16" i="1"/>
  <c r="S16" i="1" s="1"/>
  <c r="N25" i="1"/>
  <c r="S25" i="1" s="1"/>
  <c r="N35" i="1"/>
  <c r="N47" i="1"/>
  <c r="S47" i="1" s="1"/>
  <c r="N60" i="1"/>
  <c r="S60" i="1" s="1"/>
  <c r="N20" i="1"/>
  <c r="S20" i="1" s="1"/>
  <c r="N39" i="1"/>
  <c r="S39" i="1" s="1"/>
  <c r="N63" i="1"/>
  <c r="S63" i="1" s="1"/>
  <c r="N72" i="1"/>
  <c r="S72" i="1" s="1"/>
  <c r="N97" i="1"/>
  <c r="N81" i="1"/>
  <c r="S81" i="1" s="1"/>
  <c r="N101" i="1"/>
  <c r="N73" i="1"/>
  <c r="S73" i="1" s="1"/>
  <c r="N105" i="1"/>
  <c r="N102" i="1"/>
  <c r="S102" i="1" s="1"/>
  <c r="N99" i="1"/>
  <c r="N96" i="1"/>
  <c r="S96" i="1" s="1"/>
  <c r="S15" i="1"/>
  <c r="S24" i="1"/>
  <c r="S45" i="1"/>
  <c r="S56" i="1"/>
  <c r="S13" i="1"/>
  <c r="S55" i="1"/>
  <c r="S32" i="1"/>
  <c r="S44" i="1"/>
  <c r="S54" i="1"/>
  <c r="S83" i="1"/>
  <c r="S69" i="1"/>
  <c r="S85" i="1"/>
  <c r="S103" i="1"/>
  <c r="S100" i="1"/>
  <c r="S97" i="1"/>
  <c r="CQ75" i="1"/>
  <c r="CQ51" i="1"/>
  <c r="BC39" i="1"/>
  <c r="R44" i="1"/>
  <c r="U44" i="1" s="1"/>
  <c r="R54" i="1"/>
  <c r="R73" i="1"/>
  <c r="R19" i="1"/>
  <c r="U19" i="1" s="1"/>
  <c r="R53" i="1"/>
  <c r="U53" i="1" s="1"/>
  <c r="R66" i="1"/>
  <c r="R18" i="1"/>
  <c r="U18" i="1" s="1"/>
  <c r="R26" i="1"/>
  <c r="U26" i="1" s="1"/>
  <c r="R40" i="1"/>
  <c r="U40" i="1" s="1"/>
  <c r="R49" i="1"/>
  <c r="U49" i="1" s="1"/>
  <c r="R67" i="1"/>
  <c r="U67" i="1" s="1"/>
  <c r="R86" i="1"/>
  <c r="R72" i="1"/>
  <c r="R96" i="1"/>
  <c r="R80" i="1"/>
  <c r="R84" i="1"/>
  <c r="U84" i="1" s="1"/>
  <c r="R97" i="1"/>
  <c r="R91" i="1"/>
  <c r="BC71" i="1"/>
  <c r="BW55" i="1"/>
  <c r="N50" i="1"/>
  <c r="S50" i="1" s="1"/>
  <c r="BM39" i="1"/>
  <c r="N27" i="1"/>
  <c r="CG24" i="1"/>
  <c r="CG17" i="1"/>
  <c r="CG13" i="1"/>
  <c r="AB10" i="1"/>
  <c r="AF10" i="1" s="1"/>
  <c r="AI10" i="1" s="1"/>
  <c r="CQ9" i="1"/>
  <c r="CQ22" i="1"/>
  <c r="CQ30" i="1"/>
  <c r="CQ44" i="1"/>
  <c r="CQ54" i="1"/>
  <c r="CQ100" i="1"/>
  <c r="CQ29" i="1"/>
  <c r="CQ57" i="1"/>
  <c r="CQ14" i="1"/>
  <c r="CQ33" i="1"/>
  <c r="CQ45" i="1"/>
  <c r="CQ56" i="1"/>
  <c r="CQ76" i="1"/>
  <c r="CQ68" i="1"/>
  <c r="CQ77" i="1"/>
  <c r="CQ79" i="1"/>
  <c r="CQ83" i="1"/>
  <c r="CQ93" i="1"/>
  <c r="CQ90" i="1"/>
  <c r="CQ106" i="1"/>
  <c r="CQ99" i="1"/>
  <c r="BW22" i="1"/>
  <c r="BW30" i="1"/>
  <c r="BW44" i="1"/>
  <c r="BW54" i="1"/>
  <c r="BW85" i="1"/>
  <c r="BW26" i="1"/>
  <c r="BW53" i="1"/>
  <c r="BW75" i="1"/>
  <c r="BW20" i="1"/>
  <c r="BW41" i="1"/>
  <c r="BW49" i="1"/>
  <c r="BW64" i="1"/>
  <c r="BW96" i="1"/>
  <c r="BW74" i="1"/>
  <c r="BW78" i="1"/>
  <c r="BW82" i="1"/>
  <c r="BW104" i="1"/>
  <c r="BW101" i="1"/>
  <c r="BW98" i="1"/>
  <c r="BW91" i="1"/>
  <c r="BC22" i="1"/>
  <c r="BC27" i="1"/>
  <c r="BC41" i="1"/>
  <c r="BC48" i="1"/>
  <c r="BC62" i="1"/>
  <c r="BC14" i="1"/>
  <c r="BC38" i="1"/>
  <c r="BC69" i="1"/>
  <c r="BC24" i="1"/>
  <c r="BC40" i="1"/>
  <c r="BC49" i="1"/>
  <c r="BC85" i="1"/>
  <c r="BC88" i="1"/>
  <c r="BC72" i="1"/>
  <c r="BC65" i="1"/>
  <c r="BC81" i="1"/>
  <c r="BC96" i="1"/>
  <c r="BC101" i="1"/>
  <c r="BC98" i="1"/>
  <c r="BC91" i="1"/>
  <c r="AB52" i="1"/>
  <c r="AF52" i="1" s="1"/>
  <c r="AI52" i="1" s="1"/>
  <c r="CQ35" i="1"/>
  <c r="BW24" i="1"/>
  <c r="AB15" i="1"/>
  <c r="AF15" i="1" s="1"/>
  <c r="AI15" i="1" s="1"/>
  <c r="BW11" i="1"/>
  <c r="U50" i="1" l="1"/>
  <c r="U28" i="1"/>
  <c r="U60" i="1"/>
  <c r="U16" i="1"/>
  <c r="U71" i="1"/>
  <c r="U58" i="1"/>
  <c r="U94" i="1"/>
  <c r="U79" i="1"/>
  <c r="U47" i="1"/>
  <c r="U39" i="1"/>
  <c r="U31" i="1"/>
  <c r="U104" i="1"/>
  <c r="CV26" i="1"/>
  <c r="CX26" i="1" s="1"/>
  <c r="U91" i="1"/>
  <c r="U73" i="1"/>
  <c r="U63" i="1"/>
  <c r="U89" i="1"/>
  <c r="U37" i="1"/>
  <c r="U96" i="1"/>
  <c r="U66" i="1"/>
  <c r="U54" i="1"/>
  <c r="U13" i="1"/>
  <c r="U69" i="1"/>
  <c r="U17" i="1"/>
  <c r="U75" i="1"/>
  <c r="U24" i="1"/>
  <c r="U10" i="1"/>
  <c r="U88" i="1"/>
  <c r="AD12" i="2"/>
  <c r="AG12" i="2" s="1"/>
  <c r="U12" i="2"/>
  <c r="W12" i="2" s="1"/>
  <c r="L12" i="2"/>
  <c r="M12" i="2" s="1"/>
  <c r="U43" i="1"/>
  <c r="U97" i="1"/>
  <c r="U72" i="1"/>
  <c r="U87" i="1"/>
  <c r="U12" i="1"/>
  <c r="U15" i="1"/>
  <c r="U9" i="1"/>
  <c r="U11" i="1"/>
  <c r="U92" i="1"/>
  <c r="L17" i="2"/>
  <c r="M17" i="2" s="1"/>
  <c r="U17" i="2"/>
  <c r="W17" i="2" s="1"/>
  <c r="AD17" i="2"/>
  <c r="AG17" i="2" s="1"/>
  <c r="U80" i="1"/>
  <c r="U36" i="1"/>
  <c r="U98" i="1"/>
  <c r="U65" i="1"/>
  <c r="U86" i="1"/>
  <c r="U77" i="1"/>
  <c r="U61" i="1"/>
  <c r="U95" i="1"/>
  <c r="U59" i="1"/>
  <c r="AD50" i="2"/>
  <c r="AG50" i="2" s="1"/>
  <c r="U50" i="2"/>
  <c r="W50" i="2" s="1"/>
  <c r="L50" i="2"/>
  <c r="M50" i="2" s="1"/>
  <c r="AC23" i="1" l="1"/>
  <c r="AI23" i="1" s="1"/>
  <c r="P23" i="1"/>
  <c r="U2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N2" authorId="0" shapeId="0" xr:uid="{00000000-0006-0000-0000-00002B000000}">
      <text>
        <r>
          <rPr>
            <sz val="10"/>
            <color rgb="FF000000"/>
            <rFont val="Arial"/>
            <family val="2"/>
            <charset val="1"/>
          </rPr>
          <t xml:space="preserve">Pmax – varžybų nugalėtojo surinktas bendras visų pratimų taškų skaičius.
</t>
        </r>
      </text>
    </comment>
    <comment ref="BO2" authorId="0" shapeId="0" xr:uid="{00000000-0006-0000-0000-00002C000000}">
      <text>
        <r>
          <rPr>
            <sz val="10"/>
            <color rgb="FF000000"/>
            <rFont val="Arial"/>
            <family val="2"/>
            <charset val="1"/>
          </rPr>
          <t xml:space="preserve">Pmax – varžybų nugalėtojo surinktas bendras visų pratimų taškų skaičius.
</t>
        </r>
      </text>
    </comment>
    <comment ref="BP2" authorId="0" shapeId="0" xr:uid="{00000000-0006-0000-0000-00002D000000}">
      <text>
        <r>
          <rPr>
            <sz val="10"/>
            <color rgb="FF000000"/>
            <rFont val="Arial"/>
            <family val="2"/>
            <charset val="1"/>
          </rPr>
          <t xml:space="preserve">Pmax – varžybų nugalėtojo surinktas bendras visų pratimų taškų skaičius.
</t>
        </r>
      </text>
    </comment>
    <comment ref="BX2" authorId="0" shapeId="0" xr:uid="{00000000-0006-0000-0000-000039000000}">
      <text>
        <r>
          <rPr>
            <sz val="10"/>
            <color rgb="FF000000"/>
            <rFont val="Arial"/>
            <family val="2"/>
            <charset val="1"/>
          </rPr>
          <t xml:space="preserve">Pmax – varžybų nugalėtojo surinktas bendras visų pratimų taškų skaičius.
</t>
        </r>
      </text>
    </comment>
    <comment ref="BY2" authorId="0" shapeId="0" xr:uid="{00000000-0006-0000-0000-00003A000000}">
      <text>
        <r>
          <rPr>
            <sz val="10"/>
            <color rgb="FF000000"/>
            <rFont val="Arial"/>
            <family val="2"/>
            <charset val="1"/>
          </rPr>
          <t xml:space="preserve">Pmax – varžybų nugalėtojo surinktas bendras visų pratimų taškų skaičius.
</t>
        </r>
      </text>
    </comment>
    <comment ref="BZ2" authorId="0" shapeId="0" xr:uid="{00000000-0006-0000-0000-00003B000000}">
      <text>
        <r>
          <rPr>
            <sz val="10"/>
            <color rgb="FF000000"/>
            <rFont val="Arial"/>
            <family val="2"/>
            <charset val="1"/>
          </rPr>
          <t xml:space="preserve">Pmax – varžybų nugalėtojo surinktas bendras visų pratimų taškų skaičius.
</t>
        </r>
      </text>
    </comment>
    <comment ref="CH2" authorId="0" shapeId="0" xr:uid="{00000000-0006-0000-0000-000046000000}">
      <text>
        <r>
          <rPr>
            <sz val="10"/>
            <color rgb="FF000000"/>
            <rFont val="Arial"/>
            <family val="2"/>
            <charset val="1"/>
          </rPr>
          <t xml:space="preserve">Pmax – varžybų nugalėtojo surinktas bendras visų pratimų taškų skaičius.
</t>
        </r>
      </text>
    </comment>
    <comment ref="CI2" authorId="0" shapeId="0" xr:uid="{00000000-0006-0000-0000-000047000000}">
      <text>
        <r>
          <rPr>
            <sz val="10"/>
            <color rgb="FF000000"/>
            <rFont val="Arial"/>
            <family val="2"/>
            <charset val="1"/>
          </rPr>
          <t xml:space="preserve">Pmax – varžybų nugalėtojo surinktas bendras visų pratimų taškų skaičius.
</t>
        </r>
      </text>
    </comment>
    <comment ref="CJ2" authorId="0" shapeId="0" xr:uid="{00000000-0006-0000-0000-000048000000}">
      <text>
        <r>
          <rPr>
            <sz val="10"/>
            <color rgb="FF000000"/>
            <rFont val="Arial"/>
            <family val="2"/>
            <charset val="1"/>
          </rPr>
          <t xml:space="preserve">Pmax – varžybų nugalėtojo surinktas bendras visų pratimų taškų skaičius.
</t>
        </r>
      </text>
    </comment>
    <comment ref="AO8" authorId="0" shapeId="0" xr:uid="{00000000-0006-0000-0000-00000D000000}">
      <text>
        <r>
          <rPr>
            <sz val="10"/>
            <color rgb="FF000000"/>
            <rFont val="Arial"/>
            <family val="2"/>
            <charset val="1"/>
          </rPr>
          <t>Papildomi reitingo taškai už
10th FAI Junior World Gliding Championships, Pociūnai
varžybas</t>
        </r>
      </text>
    </comment>
    <comment ref="AX8" authorId="0" shapeId="0" xr:uid="{00000000-0006-0000-0000-000013000000}">
      <text>
        <r>
          <rPr>
            <sz val="10"/>
            <color rgb="FF000000"/>
            <rFont val="Arial"/>
            <family val="2"/>
            <charset val="1"/>
          </rPr>
          <t>Papildomi reitingo taškai už
10th FAI Junior World Gliding Championships, Pociūnai
varžybas</t>
        </r>
      </text>
    </comment>
    <comment ref="BG8" authorId="0" shapeId="0" xr:uid="{00000000-0006-0000-0000-00001A000000}">
      <text>
        <r>
          <rPr>
            <sz val="10"/>
            <color rgb="FF000000"/>
            <rFont val="Arial"/>
            <family val="2"/>
            <charset val="1"/>
          </rPr>
          <t>Papildomi reitingo taškai už
10th FAI Junior World Gliding Championships, Pociūnai
varžybas</t>
        </r>
      </text>
    </comment>
    <comment ref="BI8" authorId="0" shapeId="0" xr:uid="{00000000-0006-0000-0000-000020000000}">
      <text>
        <r>
          <rPr>
            <sz val="10"/>
            <color rgb="FF000000"/>
            <rFont val="Arial"/>
            <family val="2"/>
            <charset val="1"/>
          </rPr>
          <t>Papildomi reitingo taškai už FAI European Gliding Championship, Prievidza varžybas</t>
        </r>
      </text>
    </comment>
    <comment ref="BV8" authorId="0" shapeId="0" xr:uid="{00000000-0006-0000-0000-000037000000}">
      <text>
        <r>
          <rPr>
            <sz val="10"/>
            <color rgb="FF000000"/>
            <rFont val="Arial"/>
            <family val="2"/>
            <charset val="1"/>
          </rPr>
          <t>Taškai už atstovaujamos klasės pagal praėjusių metų nacionalinio čempionato rezultatus.</t>
        </r>
      </text>
    </comment>
    <comment ref="CE8" authorId="0" shapeId="0" xr:uid="{00000000-0006-0000-0000-000043000000}">
      <text>
        <r>
          <rPr>
            <sz val="10"/>
            <color rgb="FF000000"/>
            <rFont val="Arial"/>
            <family val="2"/>
            <charset val="1"/>
          </rPr>
          <t>Taškai už atstovaujamos klasės pagal praėjusių metų nacionalinio čempionato rezultatus.</t>
        </r>
      </text>
    </comment>
    <comment ref="CF8" authorId="0" shapeId="0" xr:uid="{00000000-0006-0000-0000-000045000000}">
      <text>
        <r>
          <rPr>
            <sz val="10"/>
            <color rgb="FF000000"/>
            <rFont val="Arial"/>
            <family val="2"/>
            <charset val="1"/>
          </rPr>
          <t>Taškai už iš anksto deklaruotas varžybas Vic State Comps - Open / 18m</t>
        </r>
        <r>
          <rPr>
            <sz val="9"/>
            <color rgb="FF000000"/>
            <rFont val="Tahoma"/>
            <family val="2"/>
            <charset val="1"/>
          </rPr>
          <t>.</t>
        </r>
      </text>
    </comment>
    <comment ref="CM8" authorId="0" shapeId="0" xr:uid="{00000000-0006-0000-0000-00004C000000}">
      <text>
        <r>
          <rPr>
            <sz val="10"/>
            <color rgb="FF000000"/>
            <rFont val="Arial"/>
            <family val="2"/>
            <charset val="1"/>
          </rPr>
          <t>Papildomi reitingo taškai už Baltic Cup Pociunai varžybas.</t>
        </r>
      </text>
    </comment>
    <comment ref="CN8" authorId="0" shapeId="0" xr:uid="{00000000-0006-0000-0000-000054000000}">
      <text>
        <r>
          <rPr>
            <sz val="10"/>
            <color rgb="FF000000"/>
            <rFont val="Arial"/>
            <family val="2"/>
            <charset val="1"/>
          </rPr>
          <t>Taškai už atstovaujamos klasės pagal praėjusių metų nacionalinio čempionato rezultatus.</t>
        </r>
      </text>
    </comment>
    <comment ref="CO8" authorId="0" shapeId="0" xr:uid="{00000000-0006-0000-0000-000056000000}">
      <text>
        <r>
          <rPr>
            <sz val="10"/>
            <color rgb="FF000000"/>
            <rFont val="Arial"/>
            <family val="2"/>
            <charset val="1"/>
          </rPr>
          <t>Taškai už iš anksto deklaruotas varžybas Vic State Comps - Open / 18m</t>
        </r>
        <r>
          <rPr>
            <sz val="9"/>
            <color rgb="FF000000"/>
            <rFont val="Tahoma"/>
            <family val="2"/>
            <charset val="1"/>
          </rPr>
          <t>.</t>
        </r>
      </text>
    </comment>
    <comment ref="CM9" authorId="0" shapeId="0" xr:uid="{00000000-0006-0000-0000-00004D000000}">
      <text>
        <r>
          <rPr>
            <sz val="10"/>
            <color rgb="FF000000"/>
            <rFont val="Arial"/>
            <family val="2"/>
            <charset val="1"/>
          </rPr>
          <t>Papildomi reitingo taškai už Žemaitijos taurė varžybas.</t>
        </r>
      </text>
    </comment>
    <comment ref="BI10" authorId="0" shapeId="0" xr:uid="{00000000-0006-0000-0000-000021000000}">
      <text>
        <r>
          <rPr>
            <sz val="10"/>
            <color rgb="FF000000"/>
            <rFont val="Arial"/>
            <family val="2"/>
            <charset val="1"/>
          </rPr>
          <t>Papildomi reitingo taškai už Baltic Cup Pociunai varžybas.</t>
        </r>
      </text>
    </comment>
    <comment ref="BR10" authorId="0" shapeId="0" xr:uid="{00000000-0006-0000-0000-000030000000}">
      <text>
        <r>
          <rPr>
            <sz val="10"/>
            <color rgb="FF000000"/>
            <rFont val="Arial"/>
            <family val="2"/>
            <charset val="1"/>
          </rPr>
          <t>Papildomi reitingo taškai už Baltic Cup Pociunai varžybas.</t>
        </r>
      </text>
    </comment>
    <comment ref="CA10" authorId="0" shapeId="0" xr:uid="{00000000-0006-0000-0000-00003C000000}">
      <text>
        <r>
          <rPr>
            <sz val="10"/>
            <color rgb="FF000000"/>
            <rFont val="Arial"/>
            <family val="2"/>
            <charset val="1"/>
          </rPr>
          <t>Papildomi reitingo taškai už Baltic Cup Pociunai varžybas.</t>
        </r>
      </text>
    </comment>
    <comment ref="CM10" authorId="0" shapeId="0" xr:uid="{00000000-0006-0000-0000-00004E000000}">
      <text>
        <r>
          <rPr>
            <sz val="10"/>
            <color rgb="FF000000"/>
            <rFont val="Arial"/>
            <family val="2"/>
            <charset val="1"/>
          </rPr>
          <t xml:space="preserve">Papildomi reitingo taškai už Baltic Cup Pociunai ir </t>
        </r>
        <r>
          <rPr>
            <sz val="10"/>
            <color rgb="FF000000"/>
            <rFont val="Arial"/>
            <family val="2"/>
          </rPr>
          <t>21</t>
        </r>
        <r>
          <rPr>
            <vertAlign val="superscript"/>
            <sz val="10"/>
            <color rgb="FF000000"/>
            <rFont val="Arial"/>
            <family val="2"/>
          </rPr>
          <t>st</t>
        </r>
        <r>
          <rPr>
            <sz val="10"/>
            <color rgb="FF000000"/>
            <rFont val="Arial"/>
            <family val="2"/>
          </rPr>
          <t xml:space="preserve"> FAI European Gliding Championships, Pociūnai</t>
        </r>
        <r>
          <rPr>
            <sz val="10"/>
            <color rgb="FF000000"/>
            <rFont val="Arial"/>
            <family val="2"/>
            <charset val="1"/>
          </rPr>
          <t xml:space="preserve"> varžybas.</t>
        </r>
      </text>
    </comment>
    <comment ref="T11" authorId="0" shapeId="0" xr:uid="{00000000-0006-0000-0000-000004000000}">
      <text>
        <r>
          <rPr>
            <sz val="10"/>
            <color rgb="FF000000"/>
            <rFont val="Arial"/>
            <family val="2"/>
            <charset val="1"/>
          </rPr>
          <t>Taškai už iš anktso deklaruotas FAI/IGC varžybas.</t>
        </r>
      </text>
    </comment>
    <comment ref="AG11" authorId="0" shapeId="0" xr:uid="{00000000-0006-0000-0000-000009000000}">
      <text>
        <r>
          <rPr>
            <sz val="10"/>
            <color rgb="FF000000"/>
            <rFont val="Arial"/>
            <family val="2"/>
            <charset val="1"/>
          </rPr>
          <t>Taškai už iš anktso deklaruotas FAI/IGC varžybas.</t>
        </r>
      </text>
    </comment>
    <comment ref="AP11" authorId="0" shapeId="0" xr:uid="{00000000-0006-0000-0000-000010000000}">
      <text>
        <r>
          <rPr>
            <sz val="10"/>
            <color rgb="FF000000"/>
            <rFont val="Arial"/>
            <family val="2"/>
            <charset val="1"/>
          </rPr>
          <t>Taškai už iš anktso deklaruotas FAI/IGC varžybas.</t>
        </r>
      </text>
    </comment>
    <comment ref="AY11" authorId="0" shapeId="0" xr:uid="{00000000-0006-0000-0000-000016000000}">
      <text>
        <r>
          <rPr>
            <sz val="10"/>
            <color rgb="FF000000"/>
            <rFont val="Arial"/>
            <family val="2"/>
            <charset val="1"/>
          </rPr>
          <t>Papildomi reitingo taškai už
Ostrów Glide 2018 - Polish Nationals 15m
varžybas.
Gauta virš 860 reitinginių taškų (874).</t>
        </r>
      </text>
    </comment>
    <comment ref="BB11" authorId="0" shapeId="0" xr:uid="{00000000-0006-0000-0000-000019000000}">
      <text>
        <r>
          <rPr>
            <sz val="10"/>
            <color rgb="FF000000"/>
            <rFont val="Arial"/>
            <family val="2"/>
            <charset val="1"/>
          </rPr>
          <t>Taškai už iš anktso deklaruotas Ostrów Glide 2018 - Polish Nationals 15m varžybas.</t>
        </r>
      </text>
    </comment>
    <comment ref="BH11" authorId="0" shapeId="0" xr:uid="{00000000-0006-0000-0000-00001D000000}">
      <text>
        <r>
          <rPr>
            <sz val="10"/>
            <color rgb="FF000000"/>
            <rFont val="Arial"/>
            <family val="2"/>
            <charset val="1"/>
          </rPr>
          <t>Papildomi reitingo taškai už
Ostrów Glide 2018 - Polish Nationals 15m
varžybas.
Gauta virš 860 reitinginių taškų (874).</t>
        </r>
      </text>
    </comment>
    <comment ref="BI11" authorId="0" shapeId="0" xr:uid="{00000000-0006-0000-0000-000022000000}">
      <text>
        <r>
          <rPr>
            <sz val="10"/>
            <color rgb="FF000000"/>
            <rFont val="Arial"/>
            <family val="2"/>
            <charset val="1"/>
          </rPr>
          <t>Papildomi reitingo taškai už FCC Gliding LZPE varžybas</t>
        </r>
      </text>
    </comment>
    <comment ref="BK11" authorId="0" shapeId="0" xr:uid="{00000000-0006-0000-0000-000029000000}">
      <text>
        <r>
          <rPr>
            <sz val="10"/>
            <color rgb="FF000000"/>
            <rFont val="Arial"/>
            <family val="2"/>
            <charset val="1"/>
          </rPr>
          <t>Taškai už iš anktso deklaruotas Ostrów Glide 2018 - Polish Nationals 15m varžybas.</t>
        </r>
      </text>
    </comment>
    <comment ref="BS11" authorId="0" shapeId="0" xr:uid="{00000000-0006-0000-0000-000033000000}">
      <text>
        <r>
          <rPr>
            <sz val="10"/>
            <color rgb="FF000000"/>
            <rFont val="Arial"/>
            <family val="2"/>
            <charset val="1"/>
          </rPr>
          <t>Papildomi reitingo taškai už Polish Nationals ir Sailplane Grand Prix, Chile varžybas.</t>
        </r>
      </text>
    </comment>
    <comment ref="BT11" authorId="0" shapeId="0" xr:uid="{00000000-0006-0000-0000-000035000000}">
      <text>
        <r>
          <rPr>
            <sz val="10"/>
            <color rgb="FF000000"/>
            <rFont val="Arial"/>
            <family val="2"/>
            <charset val="1"/>
          </rPr>
          <t>Taškai už iš anktso deklaruotas Ostrów Glide 2018 - Polish Nationals 15m varžybas.</t>
        </r>
      </text>
    </comment>
    <comment ref="CB11" authorId="0" shapeId="0" xr:uid="{00000000-0006-0000-0000-00003F000000}">
      <text>
        <r>
          <rPr>
            <sz val="10"/>
            <color rgb="FF000000"/>
            <rFont val="Arial"/>
            <family val="2"/>
            <charset val="1"/>
          </rPr>
          <t>Papildomi reitingo taškai už Polish Nationals ir Sailplane Grand Prix, Chile varžybas.</t>
        </r>
      </text>
    </comment>
    <comment ref="CK11" authorId="0" shapeId="0" xr:uid="{00000000-0006-0000-0000-000049000000}">
      <text>
        <r>
          <rPr>
            <sz val="10"/>
            <color rgb="FF000000"/>
            <rFont val="Arial"/>
            <family val="2"/>
            <charset val="1"/>
          </rPr>
          <t>Papildomi reitingo taškai už Polish Nationals ir Sailplane Grand Prix, Chile varžybas.</t>
        </r>
      </text>
    </comment>
    <comment ref="BI12" authorId="0" shapeId="0" xr:uid="{00000000-0006-0000-0000-000023000000}">
      <text>
        <r>
          <rPr>
            <sz val="10"/>
            <color rgb="FF000000"/>
            <rFont val="Arial"/>
            <family val="2"/>
            <charset val="1"/>
          </rPr>
          <t>Papildomi reitingo taškai už Baltic Cup Pociunai varžybas.</t>
        </r>
      </text>
    </comment>
    <comment ref="BR12" authorId="0" shapeId="0" xr:uid="{00000000-0006-0000-0000-000031000000}">
      <text>
        <r>
          <rPr>
            <sz val="10"/>
            <color rgb="FF000000"/>
            <rFont val="Arial"/>
            <family val="2"/>
            <charset val="1"/>
          </rPr>
          <t>Papildomi reitingo taškai už Baltic Cup Pociunai varžybas.</t>
        </r>
      </text>
    </comment>
    <comment ref="CA12" authorId="0" shapeId="0" xr:uid="{00000000-0006-0000-0000-00003D000000}">
      <text>
        <r>
          <rPr>
            <sz val="10"/>
            <color rgb="FF000000"/>
            <rFont val="Arial"/>
            <family val="2"/>
            <charset val="1"/>
          </rPr>
          <t>Papildomi reitingo taškai už Baltic Cup Pociunai varžybas.</t>
        </r>
      </text>
    </comment>
    <comment ref="CC12" authorId="0" shapeId="0" xr:uid="{00000000-0006-0000-0000-000041000000}">
      <text>
        <r>
          <rPr>
            <sz val="10"/>
            <color rgb="FF000000"/>
            <rFont val="Arial"/>
            <family val="2"/>
            <charset val="1"/>
          </rPr>
          <t>Papildomi reitingo taškai už Baltic Cup Pociunai varžybas.</t>
        </r>
      </text>
    </comment>
    <comment ref="CL12" authorId="0" shapeId="0" xr:uid="{00000000-0006-0000-0000-00004B000000}">
      <text>
        <r>
          <rPr>
            <sz val="10"/>
            <color rgb="FF000000"/>
            <rFont val="Arial"/>
            <family val="2"/>
            <charset val="1"/>
          </rPr>
          <t>Papildomi reitingo taškai už Baltic Cup Pociunai varžybas.</t>
        </r>
      </text>
    </comment>
    <comment ref="CX12" authorId="0" shapeId="0" xr:uid="{00000000-0006-0000-0000-00006A000000}">
      <text>
        <r>
          <rPr>
            <sz val="10"/>
            <color rgb="FF000000"/>
            <rFont val="Arial"/>
            <family val="2"/>
            <charset val="1"/>
          </rPr>
          <t xml:space="preserve">973.3 apribotas iki 960 del varzybu cat2 
</t>
        </r>
      </text>
    </comment>
    <comment ref="E14" authorId="0" shapeId="0" xr:uid="{00000000-0006-0000-0000-000001000000}">
      <text>
        <r>
          <rPr>
            <sz val="10"/>
            <color rgb="FF000000"/>
            <rFont val="Arial"/>
            <family val="2"/>
            <charset val="1"/>
          </rPr>
          <t>HC 2100</t>
        </r>
      </text>
    </comment>
    <comment ref="G14" authorId="0" shapeId="0" xr:uid="{00000000-0006-0000-0000-000002000000}">
      <text>
        <r>
          <rPr>
            <sz val="10"/>
            <color rgb="FF000000"/>
            <rFont val="Arial"/>
            <family val="2"/>
            <charset val="1"/>
          </rPr>
          <t>HC 1078</t>
        </r>
      </text>
    </comment>
    <comment ref="W14" authorId="0" shapeId="0" xr:uid="{00000000-0006-0000-0000-000005000000}">
      <text>
        <r>
          <rPr>
            <sz val="10"/>
            <color rgb="FF000000"/>
            <rFont val="Arial"/>
            <family val="2"/>
            <charset val="1"/>
          </rPr>
          <t>HC 1078</t>
        </r>
      </text>
    </comment>
    <comment ref="CM14" authorId="0" shapeId="0" xr:uid="{00000000-0006-0000-0000-00004F000000}">
      <text>
        <r>
          <rPr>
            <sz val="10"/>
            <color rgb="FF000000"/>
            <rFont val="Arial"/>
            <family val="2"/>
            <charset val="1"/>
          </rPr>
          <t>Papildomi reitingo taškai už Baltic Cup Pociunai varžybas.</t>
        </r>
      </text>
    </comment>
    <comment ref="CV14" authorId="0" shapeId="0" xr:uid="{00000000-0006-0000-0000-000057000000}">
      <text>
        <r>
          <rPr>
            <sz val="10"/>
            <color rgb="FF000000"/>
            <rFont val="Arial"/>
            <family val="2"/>
            <charset val="1"/>
          </rPr>
          <t>Dėl pasikeitusio Pmax. Sudubliuota, kad neįtakoti ankstesių metų reitingų.</t>
        </r>
      </text>
    </comment>
    <comment ref="CX14" authorId="0" shapeId="0" xr:uid="{00000000-0006-0000-0000-00006B000000}">
      <text>
        <r>
          <rPr>
            <sz val="10"/>
            <color rgb="FF000000"/>
            <rFont val="Arial"/>
            <family val="2"/>
            <charset val="1"/>
          </rPr>
          <t xml:space="preserve">973.3 apribotas iki 960 del varzybu cat2 
</t>
        </r>
      </text>
    </comment>
    <comment ref="CM15" authorId="0" shapeId="0" xr:uid="{00000000-0006-0000-0000-000050000000}">
      <text>
        <r>
          <rPr>
            <sz val="10"/>
            <color rgb="FF000000"/>
            <rFont val="Arial"/>
            <family val="2"/>
            <charset val="1"/>
          </rPr>
          <t>Papildomi reitingo taškai už Baltic Cup Pociunai varžybas.</t>
        </r>
      </text>
    </comment>
    <comment ref="CV15" authorId="0" shapeId="0" xr:uid="{00000000-0006-0000-0000-000058000000}">
      <text>
        <r>
          <rPr>
            <sz val="10"/>
            <color rgb="FF000000"/>
            <rFont val="Arial"/>
            <family val="2"/>
            <charset val="1"/>
          </rPr>
          <t>Dėl pasikeitusio Pmax. Sudubliuota, kad neįtakoti ankstesių metų reitingų.</t>
        </r>
      </text>
    </comment>
    <comment ref="BI16" authorId="0" shapeId="0" xr:uid="{00000000-0006-0000-0000-000024000000}">
      <text>
        <r>
          <rPr>
            <sz val="10"/>
            <color rgb="FF000000"/>
            <rFont val="Arial"/>
            <family val="2"/>
            <charset val="1"/>
          </rPr>
          <t>Papildomi reitingo taškai už Baltic Cup Pociunai varžybas.</t>
        </r>
      </text>
    </comment>
    <comment ref="CV16" authorId="0" shapeId="0" xr:uid="{00000000-0006-0000-0000-000059000000}">
      <text>
        <r>
          <rPr>
            <sz val="10"/>
            <color rgb="FF000000"/>
            <rFont val="Arial"/>
            <family val="2"/>
            <charset val="1"/>
          </rPr>
          <t>Dėl pasikeitusio Pmax. Sudubliuota, kad neįtakoti ankstesių metų reitingų.</t>
        </r>
      </text>
    </comment>
    <comment ref="CV17" authorId="0" shapeId="0" xr:uid="{00000000-0006-0000-0000-00005A000000}">
      <text>
        <r>
          <rPr>
            <sz val="10"/>
            <color rgb="FF000000"/>
            <rFont val="Arial"/>
            <family val="2"/>
            <charset val="1"/>
          </rPr>
          <t>Dėl pasikeitusio Pmax. Sudubliuota, kad neįtakoti ankstesių metų reitingų.</t>
        </r>
      </text>
    </comment>
    <comment ref="BV18" authorId="0" shapeId="0" xr:uid="{00000000-0006-0000-0000-000038000000}">
      <text>
        <r>
          <rPr>
            <sz val="10"/>
            <color rgb="FF000000"/>
            <rFont val="Arial"/>
            <family val="2"/>
            <charset val="1"/>
          </rPr>
          <t>Taškai už atstovaujamos klasės pagal praėjusių metų nacionalinio čempionato rezultatus.</t>
        </r>
      </text>
    </comment>
    <comment ref="CE18" authorId="0" shapeId="0" xr:uid="{00000000-0006-0000-0000-000044000000}">
      <text>
        <r>
          <rPr>
            <sz val="10"/>
            <color rgb="FF000000"/>
            <rFont val="Arial"/>
            <family val="2"/>
            <charset val="1"/>
          </rPr>
          <t>Taškai už atstovaujamos klasės pagal praėjusių metų nacionalinio čempionato rezultatus.</t>
        </r>
      </text>
    </comment>
    <comment ref="CN18" authorId="0" shapeId="0" xr:uid="{00000000-0006-0000-0000-000055000000}">
      <text>
        <r>
          <rPr>
            <sz val="10"/>
            <color rgb="FF000000"/>
            <rFont val="Arial"/>
            <family val="2"/>
            <charset val="1"/>
          </rPr>
          <t>Taškai už atstovaujamos klasės pagal praėjusių metų nacionalinio čempionato rezultatus.</t>
        </r>
      </text>
    </comment>
    <comment ref="CV18" authorId="0" shapeId="0" xr:uid="{00000000-0006-0000-0000-00005B000000}">
      <text>
        <r>
          <rPr>
            <sz val="10"/>
            <color rgb="FF000000"/>
            <rFont val="Arial"/>
            <family val="2"/>
            <charset val="1"/>
          </rPr>
          <t>Dėl pasikeitusio Pmax. Sudubliuota, kad neįtakoti ankstesių metų reitingų.</t>
        </r>
      </text>
    </comment>
    <comment ref="BI19" authorId="0" shapeId="0" xr:uid="{00000000-0006-0000-0000-000025000000}">
      <text>
        <r>
          <rPr>
            <sz val="10"/>
            <color rgb="FF000000"/>
            <rFont val="Arial"/>
            <family val="2"/>
            <charset val="1"/>
          </rPr>
          <t>Papildomi reitingo taškai už Baltic Cup Pociunai varžybas.</t>
        </r>
      </text>
    </comment>
    <comment ref="AY20" authorId="0" shapeId="0" xr:uid="{00000000-0006-0000-0000-000017000000}">
      <text>
        <r>
          <rPr>
            <sz val="10"/>
            <color rgb="FF000000"/>
            <rFont val="Arial"/>
            <family val="2"/>
            <charset val="1"/>
          </rPr>
          <t xml:space="preserve">Papildomi reitingo taškai už
World Gliding Championships, 18m, Hosin, Czech republic varžybas
</t>
        </r>
      </text>
    </comment>
    <comment ref="BH20" authorId="0" shapeId="0" xr:uid="{00000000-0006-0000-0000-00001E000000}">
      <text>
        <r>
          <rPr>
            <sz val="10"/>
            <color rgb="FF000000"/>
            <rFont val="Arial"/>
            <family val="2"/>
            <charset val="1"/>
          </rPr>
          <t>Papildomi reitingo taškai už
World Gliding Championships, 18m, Hosin, Czech republic varžybas</t>
        </r>
      </text>
    </comment>
    <comment ref="BQ20" authorId="0" shapeId="0" xr:uid="{00000000-0006-0000-0000-00002E000000}">
      <text>
        <r>
          <rPr>
            <sz val="10"/>
            <color rgb="FF000000"/>
            <rFont val="Arial"/>
            <family val="2"/>
            <charset val="1"/>
          </rPr>
          <t>Papildomi reitingo taškai už
World Gliding Championships, 18m, Hosin, Czech republic varžybas</t>
        </r>
      </text>
    </comment>
    <comment ref="BI24" authorId="0" shapeId="0" xr:uid="{00000000-0006-0000-0000-000026000000}">
      <text>
        <r>
          <rPr>
            <sz val="10"/>
            <color rgb="FF000000"/>
            <rFont val="Arial"/>
            <family val="2"/>
            <charset val="1"/>
          </rPr>
          <t>Papildomi reitingo taškai už Žemaitijos taurė varžybas.</t>
        </r>
      </text>
    </comment>
    <comment ref="CM24" authorId="0" shapeId="0" xr:uid="{00000000-0006-0000-0000-000051000000}">
      <text>
        <r>
          <rPr>
            <sz val="10"/>
            <color rgb="FF000000"/>
            <rFont val="Arial"/>
            <family val="2"/>
            <charset val="1"/>
          </rPr>
          <t>Papildomi reitingo taškai už Žemaitijos taurė varžybas.</t>
        </r>
      </text>
    </comment>
    <comment ref="AE25" authorId="0" shapeId="0" xr:uid="{00000000-0006-0000-0000-000007000000}">
      <text>
        <r>
          <rPr>
            <sz val="10"/>
            <color rgb="FF000000"/>
            <rFont val="Arial"/>
            <family val="2"/>
            <charset val="1"/>
          </rPr>
          <t xml:space="preserve">Papildomi reitingo taškai už "34th FAI WORLD GLIDING CHAMPIONSHIPS" varžybas
</t>
        </r>
      </text>
    </comment>
    <comment ref="AN25" authorId="0" shapeId="0" xr:uid="{00000000-0006-0000-0000-00000B000000}">
      <text>
        <r>
          <rPr>
            <sz val="10"/>
            <color rgb="FF000000"/>
            <rFont val="Arial"/>
            <family val="2"/>
            <charset val="1"/>
          </rPr>
          <t xml:space="preserve">Papildomi reitingo taškai už "34th FAI WORLD GLIDING CHAMPIONSHIPS" varžybas
</t>
        </r>
      </text>
    </comment>
    <comment ref="AW25" authorId="0" shapeId="0" xr:uid="{00000000-0006-0000-0000-000011000000}">
      <text>
        <r>
          <rPr>
            <sz val="10"/>
            <color rgb="FF000000"/>
            <rFont val="Arial"/>
            <family val="2"/>
            <charset val="1"/>
          </rPr>
          <t xml:space="preserve">Papildomi reitingo taškai už "34th FAI WORLD GLIDING CHAMPIONSHIPS" varžybas
</t>
        </r>
      </text>
    </comment>
    <comment ref="AO26" authorId="0" shapeId="0" xr:uid="{00000000-0006-0000-0000-00000E000000}">
      <text>
        <r>
          <rPr>
            <sz val="10"/>
            <color rgb="FF000000"/>
            <rFont val="Arial"/>
            <family val="2"/>
            <charset val="1"/>
          </rPr>
          <t>Papildomi reitingo taškai už
10th FAI Junior World Gliding Championships, Pociūnai
varžybas</t>
        </r>
      </text>
    </comment>
    <comment ref="AX26" authorId="0" shapeId="0" xr:uid="{00000000-0006-0000-0000-000014000000}">
      <text>
        <r>
          <rPr>
            <sz val="10"/>
            <color rgb="FF000000"/>
            <rFont val="Arial"/>
            <family val="2"/>
            <charset val="1"/>
          </rPr>
          <t>Papildomi reitingo taškai už
10th FAI Junior World Gliding Championships, Pociūnai
varžybas</t>
        </r>
      </text>
    </comment>
    <comment ref="BG26" authorId="0" shapeId="0" xr:uid="{00000000-0006-0000-0000-00001B000000}">
      <text>
        <r>
          <rPr>
            <sz val="10"/>
            <color rgb="FF000000"/>
            <rFont val="Arial"/>
            <family val="2"/>
            <charset val="1"/>
          </rPr>
          <t>Papildomi reitingo taškai už
10th FAI Junior World Gliding Championships, Pociūnai
varžybas</t>
        </r>
      </text>
    </comment>
    <comment ref="CM27" authorId="0" shapeId="0" xr:uid="{00000000-0006-0000-0000-000052000000}">
      <text>
        <r>
          <rPr>
            <sz val="10"/>
            <color rgb="FF000000"/>
            <rFont val="Arial"/>
            <family val="2"/>
            <charset val="1"/>
          </rPr>
          <t>Papildomi reitingo taškai už Žemaitijos taurė varžybas.</t>
        </r>
      </text>
    </comment>
    <comment ref="BI35" authorId="0" shapeId="0" xr:uid="{00000000-0006-0000-0000-000027000000}">
      <text>
        <r>
          <rPr>
            <sz val="10"/>
            <color rgb="FF000000"/>
            <rFont val="Arial"/>
            <family val="2"/>
            <charset val="1"/>
          </rPr>
          <t>Papildomi reitingo taškai už Baltic Cup Pociunai varžybas.</t>
        </r>
      </text>
    </comment>
    <comment ref="Q41" authorId="0" shapeId="0" xr:uid="{00000000-0006-0000-0000-000003000000}">
      <text>
        <r>
          <rPr>
            <sz val="10"/>
            <color rgb="FF000000"/>
            <rFont val="Arial"/>
            <family val="2"/>
            <charset val="1"/>
          </rPr>
          <t>Papildomi metinio reitingo taškai už EGC ir FCC varžybas.</t>
        </r>
      </text>
    </comment>
    <comment ref="AD41" authorId="0" shapeId="0" xr:uid="{00000000-0006-0000-0000-000006000000}">
      <text>
        <r>
          <rPr>
            <sz val="10"/>
            <color rgb="FF000000"/>
            <rFont val="Arial"/>
            <family val="2"/>
            <charset val="1"/>
          </rPr>
          <t>Papildomi metinio reitingo taškai už EGC ir FCC varžybas.</t>
        </r>
      </text>
    </comment>
    <comment ref="AE41" authorId="0" shapeId="0" xr:uid="{00000000-0006-0000-0000-000008000000}">
      <text>
        <r>
          <rPr>
            <sz val="10"/>
            <color rgb="FF000000"/>
            <rFont val="Arial"/>
            <family val="2"/>
            <charset val="1"/>
          </rPr>
          <t xml:space="preserve">Papildomi reitingo taškai už "Coppa Internazionale del Mediterraneo" ir "FAI Sailplane Grand Prix, Chile" varžybas
</t>
        </r>
      </text>
    </comment>
    <comment ref="AM41" authorId="0" shapeId="0" xr:uid="{00000000-0006-0000-0000-00000A000000}">
      <text>
        <r>
          <rPr>
            <sz val="10"/>
            <color rgb="FF000000"/>
            <rFont val="Arial"/>
            <family val="2"/>
            <charset val="1"/>
          </rPr>
          <t>Papildomi metinio reitingo taškai už EGC ir FCC varžybas.</t>
        </r>
      </text>
    </comment>
    <comment ref="AN41" authorId="0" shapeId="0" xr:uid="{00000000-0006-0000-0000-00000C000000}">
      <text>
        <r>
          <rPr>
            <sz val="10"/>
            <color rgb="FF000000"/>
            <rFont val="Arial"/>
            <family val="2"/>
            <charset val="1"/>
          </rPr>
          <t xml:space="preserve">Papildomi reitingo taškai už "Coppa Internazionale del Mediterraneo" ir "FAI Sailplane Grand Prix, Chile" varžybas
</t>
        </r>
      </text>
    </comment>
    <comment ref="AO41" authorId="0" shapeId="0" xr:uid="{00000000-0006-0000-0000-00000F000000}">
      <text>
        <r>
          <rPr>
            <sz val="10"/>
            <color rgb="FF000000"/>
            <rFont val="Arial"/>
            <family val="2"/>
            <charset val="1"/>
          </rPr>
          <t xml:space="preserve">Papildomi reitingo taškai už
34th FAI World Gliding Championships, Benalla, Australia
varžybas
</t>
        </r>
      </text>
    </comment>
    <comment ref="AW41" authorId="0" shapeId="0" xr:uid="{00000000-0006-0000-0000-000012000000}">
      <text>
        <r>
          <rPr>
            <sz val="10"/>
            <color rgb="FF000000"/>
            <rFont val="Arial"/>
            <family val="2"/>
            <charset val="1"/>
          </rPr>
          <t xml:space="preserve">Papildomi reitingo taškai už "Coppa Internazionale del Mediterraneo" ir "FAI Sailplane Grand Prix, Chile" varžybas
</t>
        </r>
      </text>
    </comment>
    <comment ref="AX41" authorId="0" shapeId="0" xr:uid="{00000000-0006-0000-0000-000015000000}">
      <text>
        <r>
          <rPr>
            <sz val="10"/>
            <color rgb="FF000000"/>
            <rFont val="Arial"/>
            <family val="2"/>
            <charset val="1"/>
          </rPr>
          <t xml:space="preserve">Papildomi reitingo taškai už
34th FAI World Gliding Championships, Benalla, Australia ir FCC Gliding
varžybas
</t>
        </r>
      </text>
    </comment>
    <comment ref="AY41" authorId="0" shapeId="0" xr:uid="{00000000-0006-0000-0000-000018000000}">
      <text>
        <r>
          <rPr>
            <sz val="10"/>
            <color rgb="FF000000"/>
            <rFont val="Arial"/>
            <family val="2"/>
            <charset val="1"/>
          </rPr>
          <t>Papildomi reitingo taškai už
FAI Sailplane Grand Prix
varžybas.</t>
        </r>
      </text>
    </comment>
    <comment ref="BG41" authorId="0" shapeId="0" xr:uid="{00000000-0006-0000-0000-00001C000000}">
      <text>
        <r>
          <rPr>
            <sz val="10"/>
            <color rgb="FF000000"/>
            <rFont val="Arial"/>
            <family val="2"/>
            <charset val="1"/>
          </rPr>
          <t xml:space="preserve">Papildomi reitingo taškai už
34th FAI World Gliding Championships, Benalla, Australia ir FCC Gliding
varžybas
</t>
        </r>
      </text>
    </comment>
    <comment ref="BH41" authorId="0" shapeId="0" xr:uid="{00000000-0006-0000-0000-00001F000000}">
      <text>
        <r>
          <rPr>
            <sz val="10"/>
            <color rgb="FF000000"/>
            <rFont val="Arial"/>
            <family val="2"/>
            <charset val="1"/>
          </rPr>
          <t>Papildomi reitingo taškai už
FAI Sailplane Grand Prix
varžybas.</t>
        </r>
      </text>
    </comment>
    <comment ref="BI41" authorId="0" shapeId="0" xr:uid="{00000000-0006-0000-0000-000028000000}">
      <text>
        <r>
          <rPr>
            <sz val="10"/>
            <color rgb="FF000000"/>
            <rFont val="Arial"/>
            <family val="2"/>
            <charset val="1"/>
          </rPr>
          <t>Papildomi reitingo taškai už Copa Pirineos LA CERDANYA ir FCC Gliding LZPE varžybas.</t>
        </r>
      </text>
    </comment>
    <comment ref="BQ41" authorId="0" shapeId="0" xr:uid="{00000000-0006-0000-0000-00002F000000}">
      <text>
        <r>
          <rPr>
            <sz val="10"/>
            <color rgb="FF000000"/>
            <rFont val="Arial"/>
            <family val="2"/>
            <charset val="1"/>
          </rPr>
          <t>Papildomi reitingo taškai už
FAI Sailplane Grand Prix
varžybas.</t>
        </r>
      </text>
    </comment>
    <comment ref="BR41" authorId="0" shapeId="0" xr:uid="{00000000-0006-0000-0000-000032000000}">
      <text>
        <r>
          <rPr>
            <sz val="10"/>
            <color rgb="FF000000"/>
            <rFont val="Arial"/>
            <family val="2"/>
            <charset val="1"/>
          </rPr>
          <t>Papildomi reitingo taškai už Copa Pirineos LA CERDANYA ir FCC Gliding LZPE varžybas.</t>
        </r>
      </text>
    </comment>
    <comment ref="BS41" authorId="0" shapeId="0" xr:uid="{00000000-0006-0000-0000-000034000000}">
      <text>
        <r>
          <rPr>
            <sz val="10"/>
            <color rgb="FF000000"/>
            <rFont val="Arial"/>
            <family val="2"/>
            <charset val="1"/>
          </rPr>
          <t>Papildomi reitingo taškai už Polish Nationals ir Celje Cup 2020 &amp; Slovenian national gliding championships varžybas.</t>
        </r>
      </text>
    </comment>
    <comment ref="CA41" authorId="0" shapeId="0" xr:uid="{00000000-0006-0000-0000-00003E000000}">
      <text>
        <r>
          <rPr>
            <sz val="10"/>
            <color rgb="FF000000"/>
            <rFont val="Arial"/>
            <family val="2"/>
            <charset val="1"/>
          </rPr>
          <t>Papildomi reitingo taškai už Copa Pirineos LA CERDANYA ir FCC Gliding LZPE varžybas.</t>
        </r>
      </text>
    </comment>
    <comment ref="CB41" authorId="0" shapeId="0" xr:uid="{00000000-0006-0000-0000-000040000000}">
      <text>
        <r>
          <rPr>
            <sz val="10"/>
            <color rgb="FF000000"/>
            <rFont val="Arial"/>
            <family val="2"/>
            <charset val="1"/>
          </rPr>
          <t>Papildomi reitingo taškai už Polish Nationals ir Celje Cup 2020 &amp; Slovenian national gliding championships varžybas.</t>
        </r>
      </text>
    </comment>
    <comment ref="CK41" authorId="0" shapeId="0" xr:uid="{00000000-0006-0000-0000-00004A000000}">
      <text>
        <r>
          <rPr>
            <sz val="10"/>
            <color rgb="FF000000"/>
            <rFont val="Arial"/>
            <family val="2"/>
            <charset val="1"/>
          </rPr>
          <t>Papildomi reitingo taškai už Polish Nationals ir Celje Cup 2020 &amp; Slovenian national gliding championships varžybas.</t>
        </r>
      </text>
    </comment>
    <comment ref="CM41" authorId="0" shapeId="0" xr:uid="{00000000-0006-0000-0000-000053000000}">
      <text>
        <r>
          <rPr>
            <sz val="10"/>
            <color rgb="FF000000"/>
            <rFont val="Arial"/>
            <family val="2"/>
            <charset val="1"/>
          </rPr>
          <t>Papildomi reitingo taškai už Baltic Cup Pociunai varžybas.</t>
        </r>
      </text>
    </comment>
    <comment ref="BL42" authorId="0" shapeId="0" xr:uid="{00000000-0006-0000-0000-00002A000000}">
      <text>
        <r>
          <rPr>
            <sz val="10"/>
            <color rgb="FF000000"/>
            <rFont val="Arial"/>
            <family val="2"/>
            <charset val="1"/>
          </rPr>
          <t>Taškai už iš anktso deklaruotas FCC Gliding LZPE varžybas.</t>
        </r>
      </text>
    </comment>
    <comment ref="BU42" authorId="0" shapeId="0" xr:uid="{00000000-0006-0000-0000-000036000000}">
      <text>
        <r>
          <rPr>
            <sz val="10"/>
            <color rgb="FF000000"/>
            <rFont val="Arial"/>
            <family val="2"/>
            <charset val="1"/>
          </rPr>
          <t>Taškai už iš anktso deklaruotas FCC Gliding LZPE varžybas.</t>
        </r>
      </text>
    </comment>
    <comment ref="CD42" authorId="0" shapeId="0" xr:uid="{00000000-0006-0000-0000-000042000000}">
      <text>
        <r>
          <rPr>
            <sz val="10"/>
            <color rgb="FF000000"/>
            <rFont val="Arial"/>
            <family val="2"/>
            <charset val="1"/>
          </rPr>
          <t>Taškai už iš anktso deklaruotas FCC Gliding LZPE varžybas.</t>
        </r>
      </text>
    </comment>
    <comment ref="CV50" authorId="0" shapeId="0" xr:uid="{00000000-0006-0000-0000-00005C000000}">
      <text>
        <r>
          <rPr>
            <sz val="10"/>
            <color rgb="FF000000"/>
            <rFont val="Arial"/>
            <family val="2"/>
            <charset val="1"/>
          </rPr>
          <t>Dėl pasikeitusio Pmax. Sudubliuota, kad neįtakoti ankstesių metų reitingų.</t>
        </r>
      </text>
    </comment>
    <comment ref="CV51" authorId="0" shapeId="0" xr:uid="{00000000-0006-0000-0000-00005D000000}">
      <text>
        <r>
          <rPr>
            <sz val="10"/>
            <color rgb="FF000000"/>
            <rFont val="Arial"/>
            <family val="2"/>
            <charset val="1"/>
          </rPr>
          <t>Dėl pasikeitusio Pmax. Sudubliuota, kad neįtakoti ankstesių metų reitingų.</t>
        </r>
      </text>
    </comment>
    <comment ref="CV52" authorId="0" shapeId="0" xr:uid="{00000000-0006-0000-0000-00005E000000}">
      <text>
        <r>
          <rPr>
            <sz val="10"/>
            <color rgb="FF000000"/>
            <rFont val="Arial"/>
            <family val="2"/>
            <charset val="1"/>
          </rPr>
          <t>Dėl pasikeitusio Pmax. Sudubliuota, kad neįtakoti ankstesių metų reitingų.</t>
        </r>
      </text>
    </comment>
    <comment ref="CV53" authorId="0" shapeId="0" xr:uid="{00000000-0006-0000-0000-00005F000000}">
      <text>
        <r>
          <rPr>
            <sz val="10"/>
            <color rgb="FF000000"/>
            <rFont val="Arial"/>
            <family val="2"/>
            <charset val="1"/>
          </rPr>
          <t>Dėl pasikeitusio Pmax. Sudubliuota, kad neįtakoti ankstesių metų reitingų.</t>
        </r>
      </text>
    </comment>
    <comment ref="CV54" authorId="0" shapeId="0" xr:uid="{00000000-0006-0000-0000-000060000000}">
      <text>
        <r>
          <rPr>
            <sz val="10"/>
            <color rgb="FF000000"/>
            <rFont val="Arial"/>
            <family val="2"/>
            <charset val="1"/>
          </rPr>
          <t>Dėl pasikeitusio Pmax. Sudubliuota, kad neįtakoti ankstesių metų reitingų.</t>
        </r>
      </text>
    </comment>
    <comment ref="CV57" authorId="0" shapeId="0" xr:uid="{00000000-0006-0000-0000-000061000000}">
      <text>
        <r>
          <rPr>
            <sz val="10"/>
            <color rgb="FF000000"/>
            <rFont val="Arial"/>
            <family val="2"/>
            <charset val="1"/>
          </rPr>
          <t>Dėl pasikeitusio Pmax. Sudubliuota, kad neįtakoti ankstesių metų reitingų.</t>
        </r>
      </text>
    </comment>
    <comment ref="CV58" authorId="0" shapeId="0" xr:uid="{00000000-0006-0000-0000-000062000000}">
      <text>
        <r>
          <rPr>
            <sz val="10"/>
            <color rgb="FF000000"/>
            <rFont val="Arial"/>
            <family val="2"/>
            <charset val="1"/>
          </rPr>
          <t>Dėl pasikeitusio Pmax. Sudubliuota, kad neįtakoti ankstesių metų reitingų.</t>
        </r>
      </text>
    </comment>
    <comment ref="CV59" authorId="0" shapeId="0" xr:uid="{00000000-0006-0000-0000-000063000000}">
      <text>
        <r>
          <rPr>
            <sz val="10"/>
            <color rgb="FF000000"/>
            <rFont val="Arial"/>
            <family val="2"/>
            <charset val="1"/>
          </rPr>
          <t>Dėl pasikeitusio Pmax. Sudubliuota, kad neįtakoti ankstesių metų reitingų.</t>
        </r>
      </text>
    </comment>
    <comment ref="CV60" authorId="0" shapeId="0" xr:uid="{00000000-0006-0000-0000-000064000000}">
      <text>
        <r>
          <rPr>
            <sz val="10"/>
            <color rgb="FF000000"/>
            <rFont val="Arial"/>
            <family val="2"/>
            <charset val="1"/>
          </rPr>
          <t>Dėl pasikeitusio Pmax. Sudubliuota, kad neįtakoti ankstesių metų reitingų.</t>
        </r>
      </text>
    </comment>
    <comment ref="CV61" authorId="0" shapeId="0" xr:uid="{00000000-0006-0000-0000-000065000000}">
      <text>
        <r>
          <rPr>
            <sz val="10"/>
            <color rgb="FF000000"/>
            <rFont val="Arial"/>
            <family val="2"/>
            <charset val="1"/>
          </rPr>
          <t>Dėl pasikeitusio Pmax. Sudubliuota, kad neįtakoti ankstesių metų reitingų.</t>
        </r>
      </text>
    </comment>
    <comment ref="CV62" authorId="0" shapeId="0" xr:uid="{00000000-0006-0000-0000-000066000000}">
      <text>
        <r>
          <rPr>
            <sz val="10"/>
            <color rgb="FF000000"/>
            <rFont val="Arial"/>
            <family val="2"/>
            <charset val="1"/>
          </rPr>
          <t>Dėl pasikeitusio Pmax. Sudubliuota, kad neįtakoti ankstesių metų reitingų.</t>
        </r>
      </text>
    </comment>
    <comment ref="CV63" authorId="0" shapeId="0" xr:uid="{00000000-0006-0000-0000-000067000000}">
      <text>
        <r>
          <rPr>
            <sz val="10"/>
            <color rgb="FF000000"/>
            <rFont val="Arial"/>
            <family val="2"/>
            <charset val="1"/>
          </rPr>
          <t>Dėl pasikeitusio Pmax. Sudubliuota, kad neįtakoti ankstesių metų reitingų.</t>
        </r>
      </text>
    </comment>
    <comment ref="CV64" authorId="0" shapeId="0" xr:uid="{00000000-0006-0000-0000-000068000000}">
      <text>
        <r>
          <rPr>
            <sz val="10"/>
            <color rgb="FF000000"/>
            <rFont val="Arial"/>
            <family val="2"/>
            <charset val="1"/>
          </rPr>
          <t>Dėl pasikeitusio Pmax. Sudubliuota, kad neįtakoti ankstesių metų reitingų.</t>
        </r>
      </text>
    </comment>
    <comment ref="CV65" authorId="0" shapeId="0" xr:uid="{00000000-0006-0000-0000-000069000000}">
      <text>
        <r>
          <rPr>
            <sz val="10"/>
            <color rgb="FF000000"/>
            <rFont val="Arial"/>
            <family val="2"/>
            <charset val="1"/>
          </rPr>
          <t>Dėl pasikeitusio Pmax. Sudubliuota, kad neįtakoti ankstesių metų reitingų.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B2" authorId="0" shapeId="0" xr:uid="{00000000-0006-0000-0100-00002F000000}">
      <text>
        <r>
          <rPr>
            <sz val="10"/>
            <color rgb="FF000000"/>
            <rFont val="Arial"/>
            <family val="2"/>
            <charset val="1"/>
          </rPr>
          <t>Pmax – varžybų nugalėtojo surinktas bendras visų pratimų taškų skaičius.</t>
        </r>
      </text>
    </comment>
    <comment ref="BC2" authorId="0" shapeId="0" xr:uid="{00000000-0006-0000-0100-000030000000}">
      <text>
        <r>
          <rPr>
            <sz val="10"/>
            <color rgb="FF000000"/>
            <rFont val="Arial"/>
            <family val="2"/>
            <charset val="1"/>
          </rPr>
          <t>Pmax – varžybų nugalėtojo surinktas bendras visų pratimų taškų skaičius.</t>
        </r>
      </text>
    </comment>
    <comment ref="BD2" authorId="0" shapeId="0" xr:uid="{00000000-0006-0000-0100-000031000000}">
      <text>
        <r>
          <rPr>
            <sz val="10"/>
            <color rgb="FF000000"/>
            <rFont val="Arial"/>
            <family val="2"/>
            <charset val="1"/>
          </rPr>
          <t xml:space="preserve">Pmax – varžybų nugalėtojo surinktas bendras visų pratimų taškų skaičius.
</t>
        </r>
      </text>
    </comment>
    <comment ref="BL2" authorId="0" shapeId="0" xr:uid="{00000000-0006-0000-0100-00003B000000}">
      <text>
        <r>
          <rPr>
            <sz val="10"/>
            <color rgb="FF000000"/>
            <rFont val="Arial"/>
            <family val="2"/>
            <charset val="1"/>
          </rPr>
          <t>Pmax – varžybų nugalėtojo surinktas bendras visų pratimų taškų skaičius.</t>
        </r>
      </text>
    </comment>
    <comment ref="BM2" authorId="0" shapeId="0" xr:uid="{00000000-0006-0000-0100-00003C000000}">
      <text>
        <r>
          <rPr>
            <sz val="10"/>
            <color rgb="FF000000"/>
            <rFont val="Arial"/>
            <family val="2"/>
            <charset val="1"/>
          </rPr>
          <t xml:space="preserve">Pmax – varžybų nugalėtojo surinktas bendras visų pratimų taškų skaičius.
</t>
        </r>
      </text>
    </comment>
    <comment ref="BN2" authorId="0" shapeId="0" xr:uid="{00000000-0006-0000-0100-00003E000000}">
      <text>
        <r>
          <rPr>
            <sz val="10"/>
            <color rgb="FF000000"/>
            <rFont val="Arial"/>
            <family val="2"/>
            <charset val="1"/>
          </rPr>
          <t>Pmax – varžybų nugalėtojo surinktas bendras visų pratimų taškų skaičius.</t>
        </r>
      </text>
    </comment>
    <comment ref="BV2" authorId="0" shapeId="0" xr:uid="{00000000-0006-0000-0100-000046000000}">
      <text>
        <r>
          <rPr>
            <sz val="10"/>
            <color rgb="FF000000"/>
            <rFont val="Arial"/>
            <family val="2"/>
            <charset val="1"/>
          </rPr>
          <t xml:space="preserve">Pmax – varžybų nugalėtojo surinktas bendras visų pratimų taškų skaičius.
</t>
        </r>
      </text>
    </comment>
    <comment ref="BW2" authorId="0" shapeId="0" xr:uid="{00000000-0006-0000-0100-000048000000}">
      <text>
        <r>
          <rPr>
            <sz val="10"/>
            <color rgb="FF000000"/>
            <rFont val="Arial"/>
            <family val="2"/>
            <charset val="1"/>
          </rPr>
          <t>Pmax – varžybų nugalėtojo surinktas bendras visų pratimų taškų skaičius.</t>
        </r>
      </text>
    </comment>
    <comment ref="BX2" authorId="0" shapeId="0" xr:uid="{00000000-0006-0000-0100-000049000000}">
      <text>
        <r>
          <rPr>
            <sz val="10"/>
            <color rgb="FF000000"/>
            <rFont val="Arial"/>
            <family val="2"/>
            <charset val="1"/>
          </rPr>
          <t>Pmax – varžybų nugalėtojo surinktas bendras visų pratimų taškų skaičius.</t>
        </r>
      </text>
    </comment>
    <comment ref="AM9" authorId="0" shapeId="0" xr:uid="{00000000-0006-0000-0100-00001A000000}">
      <text>
        <r>
          <rPr>
            <sz val="10"/>
            <color rgb="FF000000"/>
            <rFont val="Arial"/>
            <family val="2"/>
            <charset val="1"/>
          </rPr>
          <t>Papildomi reitingo taškai už "FCC Gliding" varžybas</t>
        </r>
      </text>
    </comment>
    <comment ref="AV9" authorId="0" shapeId="0" xr:uid="{00000000-0006-0000-0100-000023000000}">
      <text>
        <r>
          <rPr>
            <sz val="10"/>
            <color rgb="FF000000"/>
            <rFont val="Arial"/>
            <family val="2"/>
            <charset val="1"/>
          </rPr>
          <t>Papildomi reitingo taškai už "FCC Gliding" varžybas</t>
        </r>
      </text>
    </comment>
    <comment ref="BT9" authorId="0" shapeId="0" xr:uid="{00000000-0006-0000-0100-000043000000}">
      <text>
        <r>
          <rPr>
            <sz val="10"/>
            <color rgb="FF000000"/>
            <rFont val="Arial"/>
            <family val="2"/>
            <charset val="1"/>
          </rPr>
          <t>Taškai už varžybas, kurios persidengia su nacionaliniu čempionatu.</t>
        </r>
      </text>
    </comment>
    <comment ref="CC9" authorId="0" shapeId="0" xr:uid="{00000000-0006-0000-0100-00004B000000}">
      <text>
        <r>
          <rPr>
            <sz val="10"/>
            <color rgb="FF000000"/>
            <rFont val="Arial"/>
            <family val="2"/>
            <charset val="1"/>
          </rPr>
          <t>Taškai už varžybas, kurios persidengia su nacionaliniu čempionatu.</t>
        </r>
      </text>
    </comment>
    <comment ref="CD9" authorId="0" shapeId="0" xr:uid="{00000000-0006-0000-0100-00004E000000}">
      <text>
        <r>
          <rPr>
            <sz val="10"/>
            <color rgb="FF000000"/>
            <rFont val="Arial"/>
            <family val="2"/>
            <charset val="1"/>
          </rPr>
          <t>Taškai už iš anksto deklaruotas FAI World Gliding Championships 13.5m varžybos</t>
        </r>
      </text>
    </comment>
    <comment ref="S11" authorId="0" shapeId="0" xr:uid="{00000000-0006-0000-0100-000009000000}">
      <text>
        <r>
          <rPr>
            <sz val="10"/>
            <color rgb="FF000000"/>
            <rFont val="Arial"/>
            <family val="2"/>
            <charset val="1"/>
          </rPr>
          <t>Papildomi reitingo taškai už "Pribina CUP" varžybas</t>
        </r>
      </text>
    </comment>
    <comment ref="AB11" authorId="0" shapeId="0" xr:uid="{00000000-0006-0000-0100-000010000000}">
      <text>
        <r>
          <rPr>
            <sz val="10"/>
            <color rgb="FF000000"/>
            <rFont val="Arial"/>
            <family val="2"/>
            <charset val="1"/>
          </rPr>
          <t>Papildomi reitingo taškai už "Pribina CUP" varžybas</t>
        </r>
      </text>
    </comment>
    <comment ref="AK11" authorId="0" shapeId="0" xr:uid="{00000000-0006-0000-0100-000018000000}">
      <text>
        <r>
          <rPr>
            <sz val="10"/>
            <color rgb="FF000000"/>
            <rFont val="Arial"/>
            <family val="2"/>
            <charset val="1"/>
          </rPr>
          <t>Papildomi reitingo taškai už "Pribina CUP" varžybas</t>
        </r>
      </text>
    </comment>
    <comment ref="AZ11" authorId="0" shapeId="0" xr:uid="{00000000-0006-0000-0100-00002B000000}">
      <text>
        <r>
          <rPr>
            <sz val="10"/>
            <color rgb="FF000000"/>
            <rFont val="Arial"/>
            <family val="2"/>
            <charset val="1"/>
          </rPr>
          <t>Taškai už varžybas, kurios persidengia su nacionaliniu čempionatu.</t>
        </r>
      </text>
    </comment>
    <comment ref="BI11" authorId="0" shapeId="0" xr:uid="{00000000-0006-0000-0100-000037000000}">
      <text>
        <r>
          <rPr>
            <sz val="10"/>
            <color rgb="FF000000"/>
            <rFont val="Arial"/>
            <family val="2"/>
            <charset val="1"/>
          </rPr>
          <t>Taškai už varžybas, kurios persidengia su nacionaliniu čempionatu.</t>
        </r>
      </text>
    </comment>
    <comment ref="BR11" authorId="0" shapeId="0" xr:uid="{00000000-0006-0000-0100-00003F000000}">
      <text>
        <r>
          <rPr>
            <sz val="10"/>
            <color rgb="FF000000"/>
            <rFont val="Arial"/>
            <family val="2"/>
            <charset val="1"/>
          </rPr>
          <t>Taškai už varžybas, kurios persidengia su nacionaliniu čempionatu.</t>
        </r>
      </text>
    </comment>
    <comment ref="L12" authorId="0" shapeId="0" xr:uid="{00000000-0006-0000-0100-000005000000}">
      <text>
        <r>
          <rPr>
            <sz val="10"/>
            <color rgb="FF000000"/>
            <rFont val="Arial"/>
            <family val="2"/>
            <charset val="1"/>
          </rPr>
          <t>Taškai už varžybas, kurios persidengia su nacionaliniu čempionatu.</t>
        </r>
      </text>
    </comment>
    <comment ref="U12" authorId="0" shapeId="0" xr:uid="{00000000-0006-0000-0100-00000B000000}">
      <text>
        <r>
          <rPr>
            <sz val="10"/>
            <color rgb="FF000000"/>
            <rFont val="Arial"/>
            <family val="2"/>
            <charset val="1"/>
          </rPr>
          <t>Taškai už varžybas, kurios persidengia su nacionaliniu čempionatu.</t>
        </r>
      </text>
    </comment>
    <comment ref="AD12" authorId="0" shapeId="0" xr:uid="{00000000-0006-0000-0100-000012000000}">
      <text>
        <r>
          <rPr>
            <sz val="10"/>
            <color rgb="FF000000"/>
            <rFont val="Arial"/>
            <family val="2"/>
            <charset val="1"/>
          </rPr>
          <t>Taškai už varžybas, kurios persidengia su nacionaliniu čempionatu.</t>
        </r>
      </text>
    </comment>
    <comment ref="AF12" authorId="0" shapeId="0" xr:uid="{00000000-0006-0000-0100-000017000000}">
      <text>
        <r>
          <rPr>
            <sz val="10"/>
            <color rgb="FF000000"/>
            <rFont val="Arial"/>
            <family val="2"/>
            <charset val="1"/>
          </rPr>
          <t>Taškai už varžybas, kurios persidengia su nacionaliniu čempionatu.</t>
        </r>
      </text>
    </comment>
    <comment ref="AO12" authorId="0" shapeId="0" xr:uid="{00000000-0006-0000-0100-00001F000000}">
      <text>
        <r>
          <rPr>
            <sz val="10"/>
            <color rgb="FF000000"/>
            <rFont val="Arial"/>
            <family val="2"/>
            <charset val="1"/>
          </rPr>
          <t>Taškai už varžybas, kurios persidengia su nacionaliniu čempionatu.</t>
        </r>
      </text>
    </comment>
    <comment ref="AP12" authorId="0" shapeId="0" xr:uid="{00000000-0006-0000-0100-000020000000}">
      <text>
        <r>
          <rPr>
            <sz val="10"/>
            <color rgb="FF000000"/>
            <rFont val="Arial"/>
            <family val="2"/>
            <charset val="1"/>
          </rPr>
          <t>Taškai už varžybas, kurios persidengia su nacionaliniu čempionatu.</t>
        </r>
      </text>
    </comment>
    <comment ref="AX12" authorId="0" shapeId="0" xr:uid="{00000000-0006-0000-0100-000027000000}">
      <text>
        <r>
          <rPr>
            <sz val="10"/>
            <color rgb="FF000000"/>
            <rFont val="Arial"/>
            <family val="2"/>
            <charset val="1"/>
          </rPr>
          <t>Taškai už varžybas, kurios persidengia su nacionaliniu čempionatu.</t>
        </r>
      </text>
    </comment>
    <comment ref="AY12" authorId="0" shapeId="0" xr:uid="{00000000-0006-0000-0100-000028000000}">
      <text>
        <r>
          <rPr>
            <sz val="10"/>
            <color rgb="FF000000"/>
            <rFont val="Arial"/>
            <family val="2"/>
            <charset val="1"/>
          </rPr>
          <t>Taškai už varžybas, kurios persidengia su nacionaliniu čempionatu.</t>
        </r>
      </text>
    </comment>
    <comment ref="BH12" authorId="0" shapeId="0" xr:uid="{00000000-0006-0000-0100-000035000000}">
      <text>
        <r>
          <rPr>
            <sz val="10"/>
            <color rgb="FF000000"/>
            <rFont val="Arial"/>
            <family val="2"/>
            <charset val="1"/>
          </rPr>
          <t>Taškai už varžybas, kurios persidengia su nacionaliniu čempionatu.</t>
        </r>
      </text>
    </comment>
    <comment ref="CD12" authorId="0" shapeId="0" xr:uid="{00000000-0006-0000-0100-00004F000000}">
      <text>
        <r>
          <rPr>
            <sz val="10"/>
            <color rgb="FF000000"/>
            <rFont val="Arial"/>
            <family val="2"/>
            <charset val="1"/>
          </rPr>
          <t>Taškai už FAI World Gliding Championships 20M Hungary varžybas, kurios persidengia su nacionaliniu čempionatu.</t>
        </r>
      </text>
    </comment>
    <comment ref="AM14" authorId="0" shapeId="0" xr:uid="{00000000-0006-0000-0100-00001B000000}">
      <text>
        <r>
          <rPr>
            <sz val="10"/>
            <color rgb="FF000000"/>
            <rFont val="Arial"/>
            <family val="2"/>
            <charset val="1"/>
          </rPr>
          <t>Papildomi reitingo taškai už "World Gliding Championships" varžybas</t>
        </r>
      </text>
    </comment>
    <comment ref="AV14" authorId="0" shapeId="0" xr:uid="{00000000-0006-0000-0100-000024000000}">
      <text>
        <r>
          <rPr>
            <sz val="10"/>
            <color rgb="FF000000"/>
            <rFont val="Arial"/>
            <family val="2"/>
            <charset val="1"/>
          </rPr>
          <t>Papildomi reitingo taškai už "World Gliding Championships" varžybas</t>
        </r>
      </text>
    </comment>
    <comment ref="AZ14" authorId="0" shapeId="0" xr:uid="{00000000-0006-0000-0100-00002C000000}">
      <text>
        <r>
          <rPr>
            <sz val="10"/>
            <color rgb="FF000000"/>
            <rFont val="Arial"/>
            <family val="2"/>
            <charset val="1"/>
          </rPr>
          <t>Taškai už varžybas, kurios persidengia su nacionaliniu čempionatu.</t>
        </r>
      </text>
    </comment>
    <comment ref="BE14" authorId="0" shapeId="0" xr:uid="{00000000-0006-0000-0100-000033000000}">
      <text>
        <r>
          <rPr>
            <sz val="10"/>
            <color rgb="FF000000"/>
            <rFont val="Arial"/>
            <family val="2"/>
            <charset val="1"/>
          </rPr>
          <t>Papildomi reitingo taškai už "World Gliding Championships" varžybas</t>
        </r>
      </text>
    </comment>
    <comment ref="BI14" authorId="0" shapeId="0" xr:uid="{00000000-0006-0000-0100-000038000000}">
      <text>
        <r>
          <rPr>
            <sz val="10"/>
            <color rgb="FF000000"/>
            <rFont val="Arial"/>
            <family val="2"/>
            <charset val="1"/>
          </rPr>
          <t>Taškai už varžybas, kurios persidengia su nacionaliniu čempionatu.</t>
        </r>
      </text>
    </comment>
    <comment ref="BR14" authorId="0" shapeId="0" xr:uid="{00000000-0006-0000-0100-000040000000}">
      <text>
        <r>
          <rPr>
            <sz val="10"/>
            <color rgb="FF000000"/>
            <rFont val="Arial"/>
            <family val="2"/>
            <charset val="1"/>
          </rPr>
          <t>Taškai už varžybas, kurios persidengia su nacionaliniu čempionatu.</t>
        </r>
      </text>
    </comment>
    <comment ref="AM15" authorId="0" shapeId="0" xr:uid="{00000000-0006-0000-0100-00001C000000}">
      <text>
        <r>
          <rPr>
            <sz val="10"/>
            <color rgb="FF000000"/>
            <rFont val="Arial"/>
            <family val="2"/>
            <charset val="1"/>
          </rPr>
          <t>Papildomi reitingo taškai už "World Gliding Championships" varžybas</t>
        </r>
      </text>
    </comment>
    <comment ref="AP15" authorId="0" shapeId="0" xr:uid="{00000000-0006-0000-0100-000021000000}">
      <text>
        <r>
          <rPr>
            <sz val="10"/>
            <color rgb="FF000000"/>
            <rFont val="Arial"/>
            <family val="2"/>
            <charset val="1"/>
          </rPr>
          <t>Taškai už iš anksto deklaruotas "World Gliding Championships" varžybas</t>
        </r>
      </text>
    </comment>
    <comment ref="AV15" authorId="0" shapeId="0" xr:uid="{00000000-0006-0000-0100-000025000000}">
      <text>
        <r>
          <rPr>
            <sz val="10"/>
            <color rgb="FF000000"/>
            <rFont val="Arial"/>
            <family val="2"/>
            <charset val="1"/>
          </rPr>
          <t>Papildomi reitingo taškai už "World Gliding Championships" varžybas</t>
        </r>
      </text>
    </comment>
    <comment ref="AY15" authorId="0" shapeId="0" xr:uid="{00000000-0006-0000-0100-000029000000}">
      <text>
        <r>
          <rPr>
            <sz val="10"/>
            <color rgb="FF000000"/>
            <rFont val="Arial"/>
            <family val="2"/>
            <charset val="1"/>
          </rPr>
          <t>Taškai už iš anksto deklaruotas "World Gliding Championships" varžybas</t>
        </r>
      </text>
    </comment>
    <comment ref="BE15" authorId="0" shapeId="0" xr:uid="{00000000-0006-0000-0100-000034000000}">
      <text>
        <r>
          <rPr>
            <sz val="10"/>
            <color rgb="FF000000"/>
            <rFont val="Arial"/>
            <family val="2"/>
            <charset val="1"/>
          </rPr>
          <t>Papildomi reitingo taškai už "World Gliding Championships" varžybas</t>
        </r>
      </text>
    </comment>
    <comment ref="BH15" authorId="0" shapeId="0" xr:uid="{00000000-0006-0000-0100-000036000000}">
      <text>
        <r>
          <rPr>
            <sz val="10"/>
            <color rgb="FF000000"/>
            <rFont val="Arial"/>
            <family val="2"/>
            <charset val="1"/>
          </rPr>
          <t>Taškai už iš anksto deklaruotas "World Gliding Championships" varžybas</t>
        </r>
      </text>
    </comment>
    <comment ref="BT15" authorId="0" shapeId="0" xr:uid="{00000000-0006-0000-0100-000044000000}">
      <text>
        <r>
          <rPr>
            <sz val="10"/>
            <color rgb="FF000000"/>
            <rFont val="Arial"/>
            <family val="2"/>
            <charset val="1"/>
          </rPr>
          <t>Taškai už varžybas, kurios persidengia su nacionaliniu čempionatu.</t>
        </r>
      </text>
    </comment>
    <comment ref="CC15" authorId="0" shapeId="0" xr:uid="{00000000-0006-0000-0100-00004C000000}">
      <text>
        <r>
          <rPr>
            <sz val="10"/>
            <color rgb="FF000000"/>
            <rFont val="Arial"/>
            <family val="2"/>
            <charset val="1"/>
          </rPr>
          <t>Taškai už varžybas, kurios persidengia su nacionaliniu čempionatu.</t>
        </r>
      </text>
    </comment>
    <comment ref="L17" authorId="0" shapeId="0" xr:uid="{00000000-0006-0000-0100-000006000000}">
      <text>
        <r>
          <rPr>
            <sz val="10"/>
            <color rgb="FF000000"/>
            <rFont val="Arial"/>
            <family val="2"/>
            <charset val="1"/>
          </rPr>
          <t xml:space="preserve">Taškai už varžybas, kurios persidengia su nacionaliniu čempionatu.
</t>
        </r>
      </text>
    </comment>
    <comment ref="U17" authorId="0" shapeId="0" xr:uid="{00000000-0006-0000-0100-00000C000000}">
      <text>
        <r>
          <rPr>
            <sz val="10"/>
            <color rgb="FF000000"/>
            <rFont val="Arial"/>
            <family val="2"/>
            <charset val="1"/>
          </rPr>
          <t xml:space="preserve">Taškai už varžybas, kurios persidengia su nacionaliniu čempionatu.
</t>
        </r>
      </text>
    </comment>
    <comment ref="AD17" authorId="0" shapeId="0" xr:uid="{00000000-0006-0000-0100-000013000000}">
      <text>
        <r>
          <rPr>
            <sz val="10"/>
            <color rgb="FF000000"/>
            <rFont val="Arial"/>
            <family val="2"/>
            <charset val="1"/>
          </rPr>
          <t xml:space="preserve">Taškai už varžybas, kurios persidengia su nacionaliniu čempionatu.
</t>
        </r>
      </text>
    </comment>
    <comment ref="AW18" authorId="0" shapeId="0" xr:uid="{00000000-0006-0000-0100-000026000000}">
      <text>
        <r>
          <rPr>
            <sz val="10"/>
            <color rgb="FF000000"/>
            <rFont val="Arial"/>
            <family val="2"/>
            <charset val="1"/>
          </rPr>
          <t>Papildomi reitingo taškai už "Zenono Brazausko taurė" varžybas</t>
        </r>
      </text>
    </comment>
    <comment ref="AZ19" authorId="0" shapeId="0" xr:uid="{00000000-0006-0000-0100-00002D000000}">
      <text>
        <r>
          <rPr>
            <sz val="10"/>
            <color rgb="FF000000"/>
            <rFont val="Arial"/>
            <family val="2"/>
            <charset val="1"/>
          </rPr>
          <t>Taškai už varžybas, kurios persidengia su nacionaliniu čempionatu.</t>
        </r>
      </text>
    </comment>
    <comment ref="BI19" authorId="0" shapeId="0" xr:uid="{00000000-0006-0000-0100-000039000000}">
      <text>
        <r>
          <rPr>
            <sz val="10"/>
            <color rgb="FF000000"/>
            <rFont val="Arial"/>
            <family val="2"/>
            <charset val="1"/>
          </rPr>
          <t>Taškai už varžybas, kurios persidengia su nacionaliniu čempionatu.</t>
        </r>
      </text>
    </comment>
    <comment ref="BR19" authorId="0" shapeId="0" xr:uid="{00000000-0006-0000-0100-000041000000}">
      <text>
        <r>
          <rPr>
            <sz val="10"/>
            <color rgb="FF000000"/>
            <rFont val="Arial"/>
            <family val="2"/>
            <charset val="1"/>
          </rPr>
          <t>Taškai už varžybas, kurios persidengia su nacionaliniu čempionatu.</t>
        </r>
      </text>
    </comment>
    <comment ref="BT19" authorId="0" shapeId="0" xr:uid="{00000000-0006-0000-0100-000045000000}">
      <text>
        <r>
          <rPr>
            <sz val="10"/>
            <color rgb="FF000000"/>
            <rFont val="Arial"/>
            <family val="2"/>
            <charset val="1"/>
          </rPr>
          <t>Taškai už varžybas, kurios persidengia su nacionaliniu čempionatu.</t>
        </r>
      </text>
    </comment>
    <comment ref="CC19" authorId="0" shapeId="0" xr:uid="{00000000-0006-0000-0100-00004D000000}">
      <text>
        <r>
          <rPr>
            <sz val="10"/>
            <color rgb="FF000000"/>
            <rFont val="Arial"/>
            <family val="2"/>
            <charset val="1"/>
          </rPr>
          <t>Taškai už varžybas, kurios persidengia su nacionaliniu čempionatu.</t>
        </r>
      </text>
    </comment>
    <comment ref="CJ21" authorId="0" shapeId="0" xr:uid="{00000000-0006-0000-0100-000052000000}">
      <text>
        <r>
          <rPr>
            <sz val="10"/>
            <color rgb="FF000000"/>
            <rFont val="Arial"/>
            <family val="2"/>
            <charset val="1"/>
          </rPr>
          <t>Dėl pasikeitusio Pmax. Sudubliuota, kad neįtakoti ankstesių metų reitingų.</t>
        </r>
      </text>
    </comment>
    <comment ref="CD22" authorId="0" shapeId="0" xr:uid="{00000000-0006-0000-0100-000050000000}">
      <text>
        <r>
          <rPr>
            <sz val="10"/>
            <color rgb="FF000000"/>
            <rFont val="Arial"/>
            <family val="2"/>
            <charset val="1"/>
          </rPr>
          <t>Taškai už Junior World Gliding Championship  Club 22 Tábor varžybas, kurios persidengia su nacionaliniu čempionatu.</t>
        </r>
      </text>
    </comment>
    <comment ref="CJ22" authorId="0" shapeId="0" xr:uid="{00000000-0006-0000-0100-000053000000}">
      <text>
        <r>
          <rPr>
            <sz val="10"/>
            <color rgb="FF000000"/>
            <rFont val="Arial"/>
            <family val="2"/>
            <charset val="1"/>
          </rPr>
          <t>Dėl pasikeitusio Pmax. Sudubliuota, kad neįtakoti ankstesių metų reitingų.</t>
        </r>
      </text>
    </comment>
    <comment ref="CJ23" authorId="0" shapeId="0" xr:uid="{00000000-0006-0000-0100-000054000000}">
      <text>
        <r>
          <rPr>
            <sz val="10"/>
            <color rgb="FF000000"/>
            <rFont val="Arial"/>
            <family val="2"/>
            <charset val="1"/>
          </rPr>
          <t>Dėl pasikeitusio Pmax. Sudubliuota, kad neįtakoti ankstesių metų reitingų.</t>
        </r>
      </text>
    </comment>
    <comment ref="CJ24" authorId="0" shapeId="0" xr:uid="{00000000-0006-0000-0100-000055000000}">
      <text>
        <r>
          <rPr>
            <sz val="10"/>
            <color rgb="FF000000"/>
            <rFont val="Arial"/>
            <family val="2"/>
            <charset val="1"/>
          </rPr>
          <t>Dėl pasikeitusio Pmax. Sudubliuota, kad neįtakoti ankstesių metų reitingų.</t>
        </r>
      </text>
    </comment>
    <comment ref="CD25" authorId="0" shapeId="0" xr:uid="{00000000-0006-0000-0100-000051000000}">
      <text>
        <r>
          <rPr>
            <sz val="10"/>
            <color rgb="FF000000"/>
            <rFont val="Arial"/>
            <family val="2"/>
            <charset val="1"/>
          </rPr>
          <t>Taškai už Junior World Gliding Championship  Club 22 Tábor varžybas, kurios persidengia su nacionaliniu čempionatu.</t>
        </r>
      </text>
    </comment>
    <comment ref="CJ25" authorId="0" shapeId="0" xr:uid="{00000000-0006-0000-0100-000056000000}">
      <text>
        <r>
          <rPr>
            <sz val="10"/>
            <color rgb="FF000000"/>
            <rFont val="Arial"/>
            <family val="2"/>
            <charset val="1"/>
          </rPr>
          <t>Dėl pasikeitusio Pmax. Sudubliuota, kad neįtakoti ankstesių metų reitingų.</t>
        </r>
      </text>
    </comment>
    <comment ref="CJ26" authorId="0" shapeId="0" xr:uid="{00000000-0006-0000-0100-000057000000}">
      <text>
        <r>
          <rPr>
            <sz val="10"/>
            <color rgb="FF000000"/>
            <rFont val="Arial"/>
            <family val="2"/>
            <charset val="1"/>
          </rPr>
          <t>Dėl pasikeitusio Pmax. Sudubliuota, kad neįtakoti ankstesių metų reitingų.</t>
        </r>
      </text>
    </comment>
    <comment ref="BX27" authorId="0" shapeId="0" xr:uid="{00000000-0006-0000-0100-00004A000000}">
      <text>
        <r>
          <rPr>
            <sz val="10"/>
            <color rgb="FF000000"/>
            <rFont val="Arial"/>
            <family val="2"/>
            <charset val="1"/>
          </rPr>
          <t>HC</t>
        </r>
      </text>
    </comment>
    <comment ref="CJ27" authorId="0" shapeId="0" xr:uid="{00000000-0006-0000-0100-000058000000}">
      <text>
        <r>
          <rPr>
            <sz val="10"/>
            <color rgb="FF000000"/>
            <rFont val="Arial"/>
            <family val="2"/>
            <charset val="1"/>
          </rPr>
          <t>Dėl pasikeitusio Pmax. Sudubliuota, kad neįtakoti ankstesių metų reitingų.</t>
        </r>
      </text>
    </comment>
    <comment ref="D28" authorId="0" shapeId="0" xr:uid="{00000000-0006-0000-0100-000001000000}">
      <text>
        <r>
          <rPr>
            <sz val="10"/>
            <color rgb="FF000000"/>
            <rFont val="Arial"/>
            <family val="2"/>
            <charset val="1"/>
          </rPr>
          <t>Perkelti taškai už dalyvavimą 2013 metais ne nacionaliniuose čempionatuose apskaičiuoti pagal seną metodiką.</t>
        </r>
      </text>
    </comment>
    <comment ref="CJ28" authorId="0" shapeId="0" xr:uid="{00000000-0006-0000-0100-000059000000}">
      <text>
        <r>
          <rPr>
            <sz val="10"/>
            <color rgb="FF000000"/>
            <rFont val="Arial"/>
            <family val="2"/>
            <charset val="1"/>
          </rPr>
          <t>Dėl pasikeitusio Pmax. Sudubliuota, kad neįtakoti ankstesių metų reitingų.</t>
        </r>
      </text>
    </comment>
    <comment ref="CJ29" authorId="0" shapeId="0" xr:uid="{00000000-0006-0000-0100-00005A000000}">
      <text>
        <r>
          <rPr>
            <sz val="10"/>
            <color rgb="FF000000"/>
            <rFont val="Arial"/>
            <family val="2"/>
            <charset val="1"/>
          </rPr>
          <t>Dėl pasikeitusio Pmax. Sudubliuota, kad neįtakoti ankstesių metų reitingų.</t>
        </r>
      </text>
    </comment>
    <comment ref="CJ30" authorId="0" shapeId="0" xr:uid="{00000000-0006-0000-0100-00005B000000}">
      <text>
        <r>
          <rPr>
            <sz val="10"/>
            <color rgb="FF000000"/>
            <rFont val="Arial"/>
            <family val="2"/>
            <charset val="1"/>
          </rPr>
          <t>Dėl pasikeitusio Pmax. Sudubliuota, kad neįtakoti ankstesių metų reitingų.</t>
        </r>
      </text>
    </comment>
    <comment ref="CJ31" authorId="0" shapeId="0" xr:uid="{00000000-0006-0000-0100-00005C000000}">
      <text>
        <r>
          <rPr>
            <sz val="10"/>
            <color rgb="FF000000"/>
            <rFont val="Arial"/>
            <family val="2"/>
            <charset val="1"/>
          </rPr>
          <t>Dėl pasikeitusio Pmax. Sudubliuota, kad neįtakoti ankstesių metų reitingų.</t>
        </r>
      </text>
    </comment>
    <comment ref="CJ32" authorId="0" shapeId="0" xr:uid="{00000000-0006-0000-0100-00005D000000}">
      <text>
        <r>
          <rPr>
            <sz val="10"/>
            <color rgb="FF000000"/>
            <rFont val="Arial"/>
            <family val="2"/>
            <charset val="1"/>
          </rPr>
          <t>Dėl pasikeitusio Pmax. Sudubliuota, kad neįtakoti ankstesių metų reitingų.</t>
        </r>
      </text>
    </comment>
    <comment ref="CJ33" authorId="0" shapeId="0" xr:uid="{00000000-0006-0000-0100-00005E000000}">
      <text>
        <r>
          <rPr>
            <sz val="10"/>
            <color rgb="FF000000"/>
            <rFont val="Arial"/>
            <family val="2"/>
            <charset val="1"/>
          </rPr>
          <t>Dėl pasikeitusio Pmax. Sudubliuota, kad neįtakoti ankstesių metų reitingų.</t>
        </r>
      </text>
    </comment>
    <comment ref="CJ34" authorId="0" shapeId="0" xr:uid="{00000000-0006-0000-0100-00005F000000}">
      <text>
        <r>
          <rPr>
            <sz val="10"/>
            <color rgb="FF000000"/>
            <rFont val="Arial"/>
            <family val="2"/>
            <charset val="1"/>
          </rPr>
          <t>Dėl pasikeitusio Pmax. Sudubliuota, kad neįtakoti ankstesių metų reitingų.</t>
        </r>
      </text>
    </comment>
    <comment ref="CJ35" authorId="0" shapeId="0" xr:uid="{00000000-0006-0000-0100-000060000000}">
      <text>
        <r>
          <rPr>
            <sz val="10"/>
            <color rgb="FF000000"/>
            <rFont val="Arial"/>
            <family val="2"/>
            <charset val="1"/>
          </rPr>
          <t>Dėl pasikeitusio Pmax. Sudubliuota, kad neįtakoti ankstesių metų reitingų.</t>
        </r>
      </text>
    </comment>
    <comment ref="CJ36" authorId="0" shapeId="0" xr:uid="{00000000-0006-0000-0100-000061000000}">
      <text>
        <r>
          <rPr>
            <sz val="10"/>
            <color rgb="FF000000"/>
            <rFont val="Arial"/>
            <family val="2"/>
            <charset val="1"/>
          </rPr>
          <t>Dėl pasikeitusio Pmax. Sudubliuota, kad neįtakoti ankstesių metų reitingų.</t>
        </r>
      </text>
    </comment>
    <comment ref="S44" authorId="0" shapeId="0" xr:uid="{00000000-0006-0000-0100-00000A000000}">
      <text>
        <r>
          <rPr>
            <sz val="10"/>
            <color rgb="FF000000"/>
            <rFont val="Arial"/>
            <family val="2"/>
            <charset val="1"/>
          </rPr>
          <t>Papildomi reitingo taškai už "FCC Prievidza" varžybas</t>
        </r>
      </text>
    </comment>
    <comment ref="AB44" authorId="0" shapeId="0" xr:uid="{00000000-0006-0000-0100-000011000000}">
      <text>
        <r>
          <rPr>
            <sz val="10"/>
            <color rgb="FF000000"/>
            <rFont val="Arial"/>
            <family val="2"/>
            <charset val="1"/>
          </rPr>
          <t>Papildomi reitingo taškai už "FCC Prievidza" varžybas</t>
        </r>
      </text>
    </comment>
    <comment ref="AK44" authorId="0" shapeId="0" xr:uid="{00000000-0006-0000-0100-000019000000}">
      <text>
        <r>
          <rPr>
            <sz val="10"/>
            <color rgb="FF000000"/>
            <rFont val="Arial"/>
            <family val="2"/>
            <charset val="1"/>
          </rPr>
          <t>Papildomi reitingo taškai už "FCC Prievidza" varžybas</t>
        </r>
      </text>
    </comment>
    <comment ref="D49" authorId="0" shapeId="0" xr:uid="{00000000-0006-0000-0100-000002000000}">
      <text>
        <r>
          <rPr>
            <sz val="10"/>
            <color rgb="FF000000"/>
            <rFont val="Arial"/>
            <family val="2"/>
            <charset val="1"/>
          </rPr>
          <t>Perkelti taškai už dalyvavimą 2013 metais ne nacionaliniuose čempionatuose apskaičiuoti pagal seną metodiką.</t>
        </r>
      </text>
    </comment>
    <comment ref="E49" authorId="0" shapeId="0" xr:uid="{00000000-0006-0000-0100-000004000000}">
      <text>
        <r>
          <rPr>
            <sz val="10"/>
            <color rgb="FF000000"/>
            <rFont val="Arial"/>
            <family val="2"/>
            <charset val="1"/>
          </rPr>
          <t>Perkelti taškai už dalyvavimą 2014 metais ne nacionaliniuose čempionatuose apskaičiuoti pagal seną metodiką.</t>
        </r>
      </text>
    </comment>
    <comment ref="N49" authorId="0" shapeId="0" xr:uid="{00000000-0006-0000-0100-000008000000}">
      <text>
        <r>
          <rPr>
            <sz val="10"/>
            <color rgb="FF000000"/>
            <rFont val="Arial"/>
            <family val="2"/>
            <charset val="1"/>
          </rPr>
          <t>Perkelti taškai už dalyvavimą 2014 metais ne nacionaliniuose čempionatuose apskaičiuoti pagal seną metodiką.</t>
        </r>
      </text>
    </comment>
    <comment ref="AZ49" authorId="0" shapeId="0" xr:uid="{00000000-0006-0000-0100-00002E000000}">
      <text>
        <r>
          <rPr>
            <sz val="10"/>
            <color rgb="FF000000"/>
            <rFont val="Arial"/>
            <family val="2"/>
            <charset val="1"/>
          </rPr>
          <t>Taškai už varžybas, kurios persidengia su nacionaliniu čempionatu.</t>
        </r>
      </text>
    </comment>
    <comment ref="BI49" authorId="0" shapeId="0" xr:uid="{00000000-0006-0000-0100-00003A000000}">
      <text>
        <r>
          <rPr>
            <sz val="10"/>
            <color rgb="FF000000"/>
            <rFont val="Arial"/>
            <family val="2"/>
            <charset val="1"/>
          </rPr>
          <t>Taškai už varžybas, kurios persidengia su nacionaliniu čempionatu.</t>
        </r>
      </text>
    </comment>
    <comment ref="BR49" authorId="0" shapeId="0" xr:uid="{00000000-0006-0000-0100-000042000000}">
      <text>
        <r>
          <rPr>
            <sz val="10"/>
            <color rgb="FF000000"/>
            <rFont val="Arial"/>
            <family val="2"/>
            <charset val="1"/>
          </rPr>
          <t>Taškai už varžybas, kurios persidengia su nacionaliniu čempionatu.</t>
        </r>
      </text>
    </comment>
    <comment ref="L50" authorId="0" shapeId="0" xr:uid="{00000000-0006-0000-0100-000007000000}">
      <text>
        <r>
          <rPr>
            <sz val="10"/>
            <color rgb="FF000000"/>
            <rFont val="Arial"/>
            <family val="2"/>
            <charset val="1"/>
          </rPr>
          <t>Taškai už varžybas, kurios persidengia su nacionaliniu čempionatu.</t>
        </r>
      </text>
    </comment>
    <comment ref="U50" authorId="0" shapeId="0" xr:uid="{00000000-0006-0000-0100-00000D000000}">
      <text>
        <r>
          <rPr>
            <sz val="10"/>
            <color rgb="FF000000"/>
            <rFont val="Arial"/>
            <family val="2"/>
            <charset val="1"/>
          </rPr>
          <t>Taškai už varžybas, kurios persidengia su nacionaliniu čempionatu.</t>
        </r>
      </text>
    </comment>
    <comment ref="AD50" authorId="0" shapeId="0" xr:uid="{00000000-0006-0000-0100-000014000000}">
      <text>
        <r>
          <rPr>
            <sz val="10"/>
            <color rgb="FF000000"/>
            <rFont val="Arial"/>
            <family val="2"/>
            <charset val="1"/>
          </rPr>
          <t>Taškai už varžybas, kurios persidengia su nacionaliniu čempionatu.</t>
        </r>
      </text>
    </comment>
    <comment ref="V55" authorId="0" shapeId="0" xr:uid="{00000000-0006-0000-0100-00000E000000}">
      <text>
        <r>
          <rPr>
            <sz val="10"/>
            <color rgb="FF000000"/>
            <rFont val="Arial"/>
            <family val="2"/>
            <charset val="1"/>
          </rPr>
          <t>Taškai už iš anksto deklaruotas "34th FAI WORLD GLIDING CHAMPIONSHIPS" varžybas</t>
        </r>
      </text>
    </comment>
    <comment ref="AE55" authorId="0" shapeId="0" xr:uid="{00000000-0006-0000-0100-000015000000}">
      <text>
        <r>
          <rPr>
            <sz val="10"/>
            <color rgb="FF000000"/>
            <rFont val="Arial"/>
            <family val="2"/>
            <charset val="1"/>
          </rPr>
          <t>Taškai už iš anksto deklaruotas "34th FAI WORLD GLIDING CHAMPIONSHIPS" varžybas</t>
        </r>
      </text>
    </comment>
    <comment ref="AN55" authorId="0" shapeId="0" xr:uid="{00000000-0006-0000-0100-00001D000000}">
      <text>
        <r>
          <rPr>
            <sz val="10"/>
            <color rgb="FF000000"/>
            <rFont val="Arial"/>
            <family val="2"/>
            <charset val="1"/>
          </rPr>
          <t>Taškai už iš anksto deklaruotas "34th FAI WORLD GLIDING CHAMPIONSHIPS" varžybas</t>
        </r>
      </text>
    </comment>
    <comment ref="BD55" authorId="0" shapeId="0" xr:uid="{00000000-0006-0000-0100-000032000000}">
      <text>
        <r>
          <rPr>
            <sz val="10"/>
            <color rgb="FF000000"/>
            <rFont val="Arial"/>
            <family val="2"/>
            <charset val="1"/>
          </rPr>
          <t>svėrimas buvo atliktas vėliau nei buvo numatyta varžybų nuostatose</t>
        </r>
      </text>
    </comment>
    <comment ref="BM55" authorId="0" shapeId="0" xr:uid="{00000000-0006-0000-0100-00003D000000}">
      <text>
        <r>
          <rPr>
            <sz val="10"/>
            <color rgb="FF000000"/>
            <rFont val="Arial"/>
            <family val="2"/>
            <charset val="1"/>
          </rPr>
          <t>svėrimas buvo atliktas vėliau nei buvo numatyta varžybų nuostatose</t>
        </r>
      </text>
    </comment>
    <comment ref="BV55" authorId="0" shapeId="0" xr:uid="{00000000-0006-0000-0100-000047000000}">
      <text>
        <r>
          <rPr>
            <sz val="10"/>
            <color rgb="FF000000"/>
            <rFont val="Arial"/>
            <family val="2"/>
            <charset val="1"/>
          </rPr>
          <t>svėrimas buvo atliktas vėliau nei buvo numatyta varžybų nuostatose</t>
        </r>
      </text>
    </comment>
    <comment ref="CJ56" authorId="0" shapeId="0" xr:uid="{00000000-0006-0000-0100-000062000000}">
      <text>
        <r>
          <rPr>
            <sz val="10"/>
            <color rgb="FF000000"/>
            <rFont val="Arial"/>
            <family val="2"/>
            <charset val="1"/>
          </rPr>
          <t>Dėl pasikeitusio Pmax. Sudubliuota, kad neįtakoti ankstesių metų reitingų.</t>
        </r>
      </text>
    </comment>
    <comment ref="CJ57" authorId="0" shapeId="0" xr:uid="{00000000-0006-0000-0100-000063000000}">
      <text>
        <r>
          <rPr>
            <sz val="10"/>
            <color rgb="FF000000"/>
            <rFont val="Arial"/>
            <family val="2"/>
            <charset val="1"/>
          </rPr>
          <t>Dėl pasikeitusio Pmax. Sudubliuota, kad neįtakoti ankstesių metų reitingų.</t>
        </r>
      </text>
    </comment>
    <comment ref="V60" authorId="0" shapeId="0" xr:uid="{00000000-0006-0000-0100-00000F000000}">
      <text>
        <r>
          <rPr>
            <sz val="10"/>
            <color rgb="FF000000"/>
            <rFont val="Arial"/>
            <family val="2"/>
            <charset val="1"/>
          </rPr>
          <t>Taškai už iš anksto deklaruotas "FCC Prievidza" varžybas</t>
        </r>
      </text>
    </comment>
    <comment ref="AE60" authorId="0" shapeId="0" xr:uid="{00000000-0006-0000-0100-000016000000}">
      <text>
        <r>
          <rPr>
            <sz val="10"/>
            <color rgb="FF000000"/>
            <rFont val="Arial"/>
            <family val="2"/>
            <charset val="1"/>
          </rPr>
          <t>Taškai už iš anksto deklaruotas "FCC Prievidza" varžybas</t>
        </r>
      </text>
    </comment>
    <comment ref="AN60" authorId="0" shapeId="0" xr:uid="{00000000-0006-0000-0100-00001E000000}">
      <text>
        <r>
          <rPr>
            <sz val="10"/>
            <color rgb="FF000000"/>
            <rFont val="Arial"/>
            <family val="2"/>
            <charset val="1"/>
          </rPr>
          <t>Taškai už iš anksto deklaruotas "FCC Prievidza" varžybas</t>
        </r>
      </text>
    </comment>
    <comment ref="CJ64" authorId="0" shapeId="0" xr:uid="{00000000-0006-0000-0100-000064000000}">
      <text>
        <r>
          <rPr>
            <sz val="10"/>
            <color rgb="FF000000"/>
            <rFont val="Arial"/>
            <family val="2"/>
            <charset val="1"/>
          </rPr>
          <t>Dėl pasikeitusio Pmax. Sudubliuota, kad neįtakoti ankstesių metų reitingų.</t>
        </r>
      </text>
    </comment>
    <comment ref="D70" authorId="0" shapeId="0" xr:uid="{00000000-0006-0000-0100-000003000000}">
      <text>
        <r>
          <rPr>
            <sz val="10"/>
            <color rgb="FF000000"/>
            <rFont val="Arial"/>
            <family val="2"/>
            <charset val="1"/>
          </rPr>
          <t>Perkelti taškai už dalyvavimą 2013 metais ne nacionaliniuose čempionatuose apskaičiuoti pagal seną metodiką.</t>
        </r>
      </text>
    </comment>
    <comment ref="AP72" authorId="0" shapeId="0" xr:uid="{00000000-0006-0000-0100-000022000000}">
      <text>
        <r>
          <rPr>
            <sz val="10"/>
            <color rgb="FF000000"/>
            <rFont val="Arial"/>
            <family val="2"/>
            <charset val="1"/>
          </rPr>
          <t>Taškai už varžybas, kurios persidengia su nacionaliniu čempionatu.</t>
        </r>
      </text>
    </comment>
    <comment ref="AY72" authorId="0" shapeId="0" xr:uid="{00000000-0006-0000-0100-00002A000000}">
      <text>
        <r>
          <rPr>
            <sz val="10"/>
            <color rgb="FF000000"/>
            <rFont val="Arial"/>
            <family val="2"/>
            <charset val="1"/>
          </rPr>
          <t>Taškai už varžybas, kurios persidengia su nacionaliniu čempionatu.</t>
        </r>
      </text>
    </comment>
  </commentList>
</comments>
</file>

<file path=xl/sharedStrings.xml><?xml version="1.0" encoding="utf-8"?>
<sst xmlns="http://schemas.openxmlformats.org/spreadsheetml/2006/main" count="902" uniqueCount="191">
  <si>
    <t>Pmax=</t>
  </si>
  <si>
    <t>Nn=</t>
  </si>
  <si>
    <t>Tarpiniai skaiciavimai 2013 ir 2014 metams apjungiant Open ir 15m klases</t>
  </si>
  <si>
    <t>Apjungta</t>
  </si>
  <si>
    <t>Tarpiniai skaiciavimai 2014 metams apjungiant Open ir 15m klases</t>
  </si>
  <si>
    <t>Pn=</t>
  </si>
  <si>
    <t>K-2</t>
  </si>
  <si>
    <t>K-1</t>
  </si>
  <si>
    <t>Tarptautinės</t>
  </si>
  <si>
    <t>K0</t>
  </si>
  <si>
    <t>Fn=</t>
  </si>
  <si>
    <t>Nr</t>
  </si>
  <si>
    <t>Pilotas</t>
  </si>
  <si>
    <t>Klubas</t>
  </si>
  <si>
    <t>open</t>
  </si>
  <si>
    <t>15m</t>
  </si>
  <si>
    <t>mix</t>
  </si>
  <si>
    <t>B-2 Open</t>
  </si>
  <si>
    <t>B-2 15m</t>
  </si>
  <si>
    <t>B-2 Open Norm</t>
  </si>
  <si>
    <t>B-1 Open</t>
  </si>
  <si>
    <t>B-1 15m</t>
  </si>
  <si>
    <t>B-1 15m Norm</t>
  </si>
  <si>
    <t>R+,-2</t>
  </si>
  <si>
    <t>R+,-1</t>
  </si>
  <si>
    <t>R+,0</t>
  </si>
  <si>
    <t xml:space="preserve">B-2 </t>
  </si>
  <si>
    <t>B-1</t>
  </si>
  <si>
    <t>B0</t>
  </si>
  <si>
    <t>R</t>
  </si>
  <si>
    <t>Joris Vainius</t>
  </si>
  <si>
    <t>Vilnius</t>
  </si>
  <si>
    <t>Darius Liaugaudas</t>
  </si>
  <si>
    <t>Kaunas</t>
  </si>
  <si>
    <t>Iš anksto deklaruotos varžybos</t>
  </si>
  <si>
    <t>Gvidas Sabeckis</t>
  </si>
  <si>
    <t>Varžybos</t>
  </si>
  <si>
    <t>Metai</t>
  </si>
  <si>
    <t>R LSF max</t>
  </si>
  <si>
    <t>P PRS</t>
  </si>
  <si>
    <t>P CRS</t>
  </si>
  <si>
    <t>Rpilot</t>
  </si>
  <si>
    <t>Marius Pluščauskas</t>
  </si>
  <si>
    <t>FCC Prievidza</t>
  </si>
  <si>
    <t>Gintaras Drevinskas</t>
  </si>
  <si>
    <t>Biržai</t>
  </si>
  <si>
    <t>Ostrów Glide 2018 - Polish Nationals 15m</t>
  </si>
  <si>
    <t>Darius Gudžiunas</t>
  </si>
  <si>
    <t>Vytautas Rasimavičius</t>
  </si>
  <si>
    <t>FCC Gliding LZPE</t>
  </si>
  <si>
    <t>Linas Miežlaiskis</t>
  </si>
  <si>
    <t>Mindaugas Žaliukas</t>
  </si>
  <si>
    <t>Vytautas Sabeckis</t>
  </si>
  <si>
    <t>Viktoras Kukčikaitis</t>
  </si>
  <si>
    <t>Vic State Comps - Open / 18m</t>
  </si>
  <si>
    <t>Vytautas Mačiulis</t>
  </si>
  <si>
    <t>Stasys Skalskis</t>
  </si>
  <si>
    <t>Adomas Grabskis</t>
  </si>
  <si>
    <t>Papildomi reitingo taškai</t>
  </si>
  <si>
    <t>Gintautas Butnoris</t>
  </si>
  <si>
    <t>Panevėžys</t>
  </si>
  <si>
    <t>R+</t>
  </si>
  <si>
    <t>Andrius Tamulenas</t>
  </si>
  <si>
    <t>Vladas Motuza</t>
  </si>
  <si>
    <t>Artūras Klimašauskas</t>
  </si>
  <si>
    <t>Gintas Zube</t>
  </si>
  <si>
    <t>Ringaudas Kikalas</t>
  </si>
  <si>
    <t>Klaipėda</t>
  </si>
  <si>
    <t>EGC 17th Ostraw Wielkopolski</t>
  </si>
  <si>
    <t>Vladas Motūza</t>
  </si>
  <si>
    <t>WGC Leszno</t>
  </si>
  <si>
    <t>Ignas Bitinaitis</t>
  </si>
  <si>
    <t>Arturas Klimasauskas</t>
  </si>
  <si>
    <t>Artūras Pilvinis</t>
  </si>
  <si>
    <t>Telšė</t>
  </si>
  <si>
    <t>EGC 18th Rieti</t>
  </si>
  <si>
    <t>Titas Jovaiša</t>
  </si>
  <si>
    <t>Vytautas Paulauskas</t>
  </si>
  <si>
    <t>34th FAI WORLD GLIDING CHAMPIONSHIPS</t>
  </si>
  <si>
    <t>Martynas Bykovas</t>
  </si>
  <si>
    <t>Coppa Internazionale del Mediterraneo</t>
  </si>
  <si>
    <t>Kęstutis Jurkštas</t>
  </si>
  <si>
    <t>Šilutė</t>
  </si>
  <si>
    <t>FAI Sailplane Grand Prix, Chile</t>
  </si>
  <si>
    <t>Kęstutis Miliūnas</t>
  </si>
  <si>
    <t>10th FAI Junior World Gliding Championships, Pociūnai</t>
  </si>
  <si>
    <t>Romualdas Knėpa</t>
  </si>
  <si>
    <t>Romualdas Konteikis</t>
  </si>
  <si>
    <t>34th FAI World Gliding Championships, Benalla, Australia</t>
  </si>
  <si>
    <t>Sakalas Uždavinys</t>
  </si>
  <si>
    <t>FCC Gliding</t>
  </si>
  <si>
    <t>Martynas Sližys</t>
  </si>
  <si>
    <t>FAI Sailplane Grand Prix</t>
  </si>
  <si>
    <t>Tomas Kuzmickas</t>
  </si>
  <si>
    <t>World Gliding Championships, 18m, Hosin, Czech republic</t>
  </si>
  <si>
    <t>Antanas Marčiukaitis</t>
  </si>
  <si>
    <t>Jokūbas Motūza</t>
  </si>
  <si>
    <t>FAI European Gliding Championship Prievidza</t>
  </si>
  <si>
    <t>Gintas Zubė</t>
  </si>
  <si>
    <t xml:space="preserve">Copa Pirineos LA CERDANYA </t>
  </si>
  <si>
    <t>Laurynas Šupinys</t>
  </si>
  <si>
    <t>Ričardas Jurkus</t>
  </si>
  <si>
    <t>Baltic Cup Pociunai</t>
  </si>
  <si>
    <t>Igor Volkov</t>
  </si>
  <si>
    <t>Algirdas Šimoliunas</t>
  </si>
  <si>
    <t>Algimantas Jonušas</t>
  </si>
  <si>
    <t>Aleksandras Bateika</t>
  </si>
  <si>
    <t>Algimantas Miklasevicius</t>
  </si>
  <si>
    <t>Žemaitijos taurė</t>
  </si>
  <si>
    <t>Andrej Lebedev</t>
  </si>
  <si>
    <t>Andrius Masiulis</t>
  </si>
  <si>
    <t>Artiom Maslov</t>
  </si>
  <si>
    <t>Audrius Artiškevicius</t>
  </si>
  <si>
    <t>Benvenutas Ivanauskas</t>
  </si>
  <si>
    <t>Darius Šarkiunas</t>
  </si>
  <si>
    <t>Celje Cup 2020 &amp; Slovenian national gliding championships</t>
  </si>
  <si>
    <t>Domas Juknevičius</t>
  </si>
  <si>
    <t>Sailplane Grand Prix, Chile</t>
  </si>
  <si>
    <t>Donatas Povilionis</t>
  </si>
  <si>
    <t>Donatas Vaičiulis</t>
  </si>
  <si>
    <t>Edita Skalskienė</t>
  </si>
  <si>
    <t>Jurgis Kazlauskas</t>
  </si>
  <si>
    <t>Linas Zubė</t>
  </si>
  <si>
    <t>Mantas Binkis</t>
  </si>
  <si>
    <t>Marius Sargevičius</t>
  </si>
  <si>
    <t>Martynas Liutkevicius</t>
  </si>
  <si>
    <t>Mindaugas Milasauskas</t>
  </si>
  <si>
    <t>Robertas Venckus</t>
  </si>
  <si>
    <t>Rokas Jonaitis</t>
  </si>
  <si>
    <t>Rokas Liaugaudas</t>
  </si>
  <si>
    <t>Šarunas Šulekas</t>
  </si>
  <si>
    <t>Simonas Kuprys</t>
  </si>
  <si>
    <t>Vaidas Pileičikas</t>
  </si>
  <si>
    <t>Linas Miežlaiškis</t>
  </si>
  <si>
    <t>Vidas Berzinskas</t>
  </si>
  <si>
    <r>
      <rPr>
        <sz val="10"/>
        <rFont val="Arial"/>
        <family val="2"/>
        <charset val="186"/>
      </rPr>
      <t>21</t>
    </r>
    <r>
      <rPr>
        <vertAlign val="superscript"/>
        <sz val="10"/>
        <rFont val="Arial"/>
        <family val="2"/>
        <charset val="186"/>
      </rPr>
      <t>st</t>
    </r>
    <r>
      <rPr>
        <sz val="10"/>
        <rFont val="Arial"/>
        <family val="2"/>
        <charset val="186"/>
      </rPr>
      <t xml:space="preserve"> FAI European Gliding Championships, Pociūnai</t>
    </r>
  </si>
  <si>
    <t>Varžybos, kurios persidengia su nacionaliniu čempionatu.</t>
  </si>
  <si>
    <t>R pilot-1</t>
  </si>
  <si>
    <t>R LSF max-1</t>
  </si>
  <si>
    <t>Užskaityta pagal 7 p.</t>
  </si>
  <si>
    <t>club</t>
  </si>
  <si>
    <t>B-2</t>
  </si>
  <si>
    <t>Darius Gudžiūnas</t>
  </si>
  <si>
    <t>R pilot-n</t>
  </si>
  <si>
    <t>R LSF max-n</t>
  </si>
  <si>
    <t>Andrius Tamulėnas</t>
  </si>
  <si>
    <t>WWGC Arnborg</t>
  </si>
  <si>
    <t>WGC 15m 1st Lithuania</t>
  </si>
  <si>
    <t>2nd FAI World 13.5m Class Gliding Championship and Alfold Cup Hungary</t>
  </si>
  <si>
    <t>World Gliding Championships</t>
  </si>
  <si>
    <t>20th FAI European Gliding Championship</t>
  </si>
  <si>
    <t>Arturas Pilvinis</t>
  </si>
  <si>
    <t>Aidas Kasputis</t>
  </si>
  <si>
    <t>Šeduva</t>
  </si>
  <si>
    <t>Šarūnas Stanevičius</t>
  </si>
  <si>
    <t>Darius Ežerskis</t>
  </si>
  <si>
    <t>Akmenė</t>
  </si>
  <si>
    <t>FAI World Gliding Championships</t>
  </si>
  <si>
    <t>Karolis Mikalauskas</t>
  </si>
  <si>
    <t>Gintaras Makauskas</t>
  </si>
  <si>
    <t>Darius Vanagas</t>
  </si>
  <si>
    <t>Aleksandras Vizbaras</t>
  </si>
  <si>
    <t>Ugnius Kairys</t>
  </si>
  <si>
    <t>FAI World Gliding Championships 20M Hungary</t>
  </si>
  <si>
    <t>Arnoldas Zeniauskas</t>
  </si>
  <si>
    <t>Junior World Gliding Championship  Club  22  Tábor</t>
  </si>
  <si>
    <t>Eduardas Jurkoit</t>
  </si>
  <si>
    <t>Andrius Barzdys</t>
  </si>
  <si>
    <t>Polish Nationals - Stalowa Wola</t>
  </si>
  <si>
    <t>Irmantas Švykas</t>
  </si>
  <si>
    <t>Telšiai</t>
  </si>
  <si>
    <t>WGC 32nd Argentina</t>
  </si>
  <si>
    <t>Kimas Rimkus</t>
  </si>
  <si>
    <t>Dainius Jazdauskas</t>
  </si>
  <si>
    <t>Pribina CUP</t>
  </si>
  <si>
    <t>Arnas Čeponis</t>
  </si>
  <si>
    <t>Agnius Paradnikas</t>
  </si>
  <si>
    <t>Zenono Brazausko taurė</t>
  </si>
  <si>
    <t>Algirdas Pupkus</t>
  </si>
  <si>
    <t>Donatas Gustaitis</t>
  </si>
  <si>
    <t>Vytautas Rasimavicius</t>
  </si>
  <si>
    <t>FAI World Gliding Championships 13.5m</t>
  </si>
  <si>
    <t>Edvardas Budinas</t>
  </si>
  <si>
    <t>Daniel Černecov</t>
  </si>
  <si>
    <t>Algimantas Miklaševicius</t>
  </si>
  <si>
    <t>Sportinė klasė</t>
  </si>
  <si>
    <t>Klubinė klasė</t>
  </si>
  <si>
    <t>Eil.Nr.</t>
  </si>
  <si>
    <t>V. Pavardė</t>
  </si>
  <si>
    <t>Pokytis</t>
  </si>
  <si>
    <t>R2021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</si>
</sst>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"/>
  </numFmts>
  <fonts count="15" x14ac:knownFonts="1">
    <font>
      <sz val="10"/>
      <color rgb="FF000000"/>
      <name val="Arial"/>
      <family val="2"/>
      <charset val="1"/>
    </font>
    <font>
      <sz val="10"/>
      <color rgb="FF000000"/>
      <name val="Arial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sz val="10"/>
      <color rgb="FF333333"/>
      <name val="Arial"/>
      <family val="2"/>
      <charset val="186"/>
    </font>
    <font>
      <sz val="10"/>
      <color rgb="FF333333"/>
      <name val="Arial"/>
      <family val="2"/>
      <charset val="1"/>
    </font>
    <font>
      <b/>
      <sz val="10"/>
      <color rgb="FF000000"/>
      <name val="Arial"/>
      <family val="2"/>
      <charset val="186"/>
    </font>
    <font>
      <sz val="10"/>
      <color rgb="FF222222"/>
      <name val="Arial"/>
      <family val="2"/>
      <charset val="1"/>
    </font>
    <font>
      <sz val="10"/>
      <name val="Arial"/>
      <family val="2"/>
      <charset val="1"/>
    </font>
    <font>
      <sz val="9"/>
      <color rgb="FF000000"/>
      <name val="Arial"/>
      <family val="2"/>
      <charset val="1"/>
    </font>
    <font>
      <vertAlign val="superscript"/>
      <sz val="10"/>
      <name val="Arial"/>
      <family val="2"/>
      <charset val="186"/>
    </font>
    <font>
      <sz val="9"/>
      <color rgb="FF000000"/>
      <name val="Tahoma"/>
      <family val="2"/>
      <charset val="1"/>
    </font>
    <font>
      <sz val="10"/>
      <color rgb="FF000000"/>
      <name val="Arial"/>
      <family val="2"/>
    </font>
    <font>
      <vertAlign val="superscript"/>
      <sz val="10"/>
      <color rgb="FF000000"/>
      <name val="Arial"/>
      <family val="2"/>
    </font>
    <font>
      <b/>
      <sz val="10"/>
      <color rgb="FF000000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BDD7EE"/>
        <bgColor rgb="FFC6D9F1"/>
      </patternFill>
    </fill>
    <fill>
      <patternFill patternType="solid">
        <fgColor rgb="FFFFFFFF"/>
        <bgColor rgb="FFFFFFCC"/>
      </patternFill>
    </fill>
    <fill>
      <patternFill patternType="solid">
        <fgColor rgb="FFEAD1DC"/>
        <bgColor rgb="FFDDDDDD"/>
      </patternFill>
    </fill>
    <fill>
      <patternFill patternType="solid">
        <fgColor rgb="FFC6D9F1"/>
        <bgColor rgb="FFBDD7EE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rgb="FFDDDDDD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/>
      <right/>
      <top style="medium">
        <color rgb="FFDDDDDD"/>
      </top>
      <bottom/>
      <diagonal/>
    </border>
    <border>
      <left style="thin">
        <color auto="1"/>
      </left>
      <right/>
      <top style="medium">
        <color rgb="FFDDDDDD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thin">
        <color auto="1"/>
      </right>
      <top style="thin">
        <color rgb="FFDDDDDD"/>
      </top>
      <bottom/>
      <diagonal/>
    </border>
    <border>
      <left/>
      <right/>
      <top style="thin">
        <color rgb="FFDDDDDD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rgb="FFDDDDDD"/>
      </top>
      <bottom/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medium">
        <color rgb="FFDDDDDD"/>
      </top>
      <bottom/>
      <diagonal/>
    </border>
    <border>
      <left style="hair">
        <color auto="1"/>
      </left>
      <right style="hair">
        <color auto="1"/>
      </right>
      <top style="medium">
        <color rgb="FFDDDDDD"/>
      </top>
      <bottom/>
      <diagonal/>
    </border>
  </borders>
  <cellStyleXfs count="1">
    <xf numFmtId="0" fontId="0" fillId="0" borderId="0"/>
  </cellStyleXfs>
  <cellXfs count="274">
    <xf numFmtId="0" fontId="0" fillId="0" borderId="0" xfId="0"/>
    <xf numFmtId="2" fontId="3" fillId="2" borderId="1" xfId="0" applyNumberFormat="1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 vertical="center"/>
    </xf>
    <xf numFmtId="2" fontId="6" fillId="2" borderId="1" xfId="0" applyNumberFormat="1" applyFont="1" applyFill="1" applyBorder="1" applyAlignment="1" applyProtection="1">
      <alignment horizontal="center" vertical="center"/>
    </xf>
    <xf numFmtId="2" fontId="3" fillId="2" borderId="1" xfId="0" applyNumberFormat="1" applyFont="1" applyFill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/>
    </xf>
    <xf numFmtId="1" fontId="3" fillId="0" borderId="4" xfId="0" applyNumberFormat="1" applyFont="1" applyBorder="1" applyAlignment="1" applyProtection="1">
      <alignment horizontal="center"/>
    </xf>
    <xf numFmtId="1" fontId="3" fillId="0" borderId="0" xfId="0" applyNumberFormat="1" applyFont="1" applyBorder="1" applyAlignment="1" applyProtection="1">
      <alignment horizontal="center"/>
    </xf>
    <xf numFmtId="1" fontId="3" fillId="0" borderId="8" xfId="0" applyNumberFormat="1" applyFont="1" applyBorder="1" applyAlignment="1" applyProtection="1">
      <alignment horizont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/>
    </xf>
    <xf numFmtId="0" fontId="1" fillId="0" borderId="0" xfId="0" applyFont="1" applyAlignment="1" applyProtection="1"/>
    <xf numFmtId="0" fontId="0" fillId="0" borderId="0" xfId="0" applyAlignment="1" applyProtection="1"/>
    <xf numFmtId="0" fontId="2" fillId="0" borderId="0" xfId="0" applyFont="1" applyAlignment="1" applyProtection="1"/>
    <xf numFmtId="0" fontId="3" fillId="0" borderId="0" xfId="0" applyFont="1" applyBorder="1" applyAlignment="1" applyProtection="1">
      <alignment horizontal="right"/>
    </xf>
    <xf numFmtId="0" fontId="3" fillId="2" borderId="1" xfId="0" applyFont="1" applyFill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0" fillId="0" borderId="2" xfId="0" applyBorder="1" applyAlignment="1" applyProtection="1"/>
    <xf numFmtId="0" fontId="3" fillId="2" borderId="3" xfId="0" applyFont="1" applyFill="1" applyBorder="1" applyAlignment="1" applyProtection="1">
      <alignment horizontal="right"/>
    </xf>
    <xf numFmtId="0" fontId="1" fillId="0" borderId="0" xfId="0" applyFont="1" applyBorder="1" applyAlignment="1" applyProtection="1"/>
    <xf numFmtId="0" fontId="3" fillId="0" borderId="0" xfId="0" applyFont="1" applyAlignment="1" applyProtection="1"/>
    <xf numFmtId="0" fontId="3" fillId="0" borderId="5" xfId="0" applyFont="1" applyBorder="1" applyAlignment="1" applyProtection="1"/>
    <xf numFmtId="0" fontId="3" fillId="2" borderId="1" xfId="0" applyFont="1" applyFill="1" applyBorder="1" applyAlignment="1" applyProtection="1">
      <alignment horizontal="center" vertical="center"/>
    </xf>
    <xf numFmtId="0" fontId="3" fillId="0" borderId="6" xfId="0" applyFont="1" applyBorder="1" applyAlignment="1" applyProtection="1"/>
    <xf numFmtId="1" fontId="2" fillId="0" borderId="0" xfId="0" applyNumberFormat="1" applyFont="1" applyAlignment="1" applyProtection="1"/>
    <xf numFmtId="1" fontId="3" fillId="4" borderId="1" xfId="0" applyNumberFormat="1" applyFont="1" applyFill="1" applyBorder="1" applyAlignment="1" applyProtection="1">
      <alignment horizontal="center"/>
    </xf>
    <xf numFmtId="1" fontId="3" fillId="0" borderId="7" xfId="0" applyNumberFormat="1" applyFont="1" applyBorder="1" applyAlignment="1" applyProtection="1"/>
    <xf numFmtId="1" fontId="3" fillId="4" borderId="8" xfId="0" applyNumberFormat="1" applyFont="1" applyFill="1" applyBorder="1" applyAlignment="1" applyProtection="1">
      <alignment horizontal="center"/>
    </xf>
    <xf numFmtId="1" fontId="3" fillId="0" borderId="9" xfId="0" applyNumberFormat="1" applyFont="1" applyBorder="1" applyAlignment="1" applyProtection="1"/>
    <xf numFmtId="1" fontId="3" fillId="2" borderId="1" xfId="0" applyNumberFormat="1" applyFont="1" applyFill="1" applyBorder="1" applyAlignment="1" applyProtection="1">
      <alignment horizontal="center"/>
    </xf>
    <xf numFmtId="1" fontId="3" fillId="2" borderId="11" xfId="0" applyNumberFormat="1" applyFont="1" applyFill="1" applyBorder="1" applyAlignment="1" applyProtection="1">
      <alignment horizontal="center"/>
    </xf>
    <xf numFmtId="1" fontId="3" fillId="0" borderId="12" xfId="0" applyNumberFormat="1" applyFont="1" applyBorder="1" applyAlignment="1" applyProtection="1"/>
    <xf numFmtId="1" fontId="3" fillId="0" borderId="8" xfId="0" applyNumberFormat="1" applyFont="1" applyBorder="1" applyAlignment="1" applyProtection="1">
      <alignment horizontal="center"/>
    </xf>
    <xf numFmtId="1" fontId="3" fillId="0" borderId="11" xfId="0" applyNumberFormat="1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right"/>
    </xf>
    <xf numFmtId="1" fontId="3" fillId="0" borderId="6" xfId="0" applyNumberFormat="1" applyFont="1" applyBorder="1" applyAlignment="1" applyProtection="1">
      <alignment horizontal="center"/>
    </xf>
    <xf numFmtId="0" fontId="3" fillId="2" borderId="14" xfId="0" applyFont="1" applyFill="1" applyBorder="1" applyAlignment="1" applyProtection="1">
      <alignment horizontal="right"/>
    </xf>
    <xf numFmtId="1" fontId="3" fillId="0" borderId="15" xfId="0" applyNumberFormat="1" applyFont="1" applyBorder="1" applyAlignment="1" applyProtection="1">
      <alignment horizontal="center"/>
    </xf>
    <xf numFmtId="1" fontId="3" fillId="0" borderId="12" xfId="0" applyNumberFormat="1" applyFont="1" applyBorder="1" applyAlignment="1" applyProtection="1">
      <alignment horizontal="center"/>
    </xf>
    <xf numFmtId="1" fontId="3" fillId="0" borderId="5" xfId="0" applyNumberFormat="1" applyFont="1" applyBorder="1" applyAlignment="1" applyProtection="1">
      <alignment horizontal="center"/>
    </xf>
    <xf numFmtId="0" fontId="0" fillId="0" borderId="16" xfId="0" applyBorder="1" applyAlignment="1" applyProtection="1"/>
    <xf numFmtId="1" fontId="3" fillId="0" borderId="17" xfId="0" applyNumberFormat="1" applyFont="1" applyBorder="1" applyAlignment="1" applyProtection="1">
      <alignment horizontal="center"/>
    </xf>
    <xf numFmtId="1" fontId="3" fillId="0" borderId="4" xfId="0" applyNumberFormat="1" applyFont="1" applyBorder="1" applyAlignment="1" applyProtection="1">
      <alignment horizontal="center"/>
    </xf>
    <xf numFmtId="1" fontId="3" fillId="0" borderId="9" xfId="0" applyNumberFormat="1" applyFont="1" applyBorder="1" applyAlignment="1" applyProtection="1">
      <alignment horizontal="center"/>
    </xf>
    <xf numFmtId="1" fontId="3" fillId="0" borderId="18" xfId="0" applyNumberFormat="1" applyFont="1" applyBorder="1" applyAlignment="1" applyProtection="1">
      <alignment horizontal="center" vertical="center"/>
    </xf>
    <xf numFmtId="1" fontId="3" fillId="0" borderId="19" xfId="0" applyNumberFormat="1" applyFont="1" applyBorder="1" applyAlignment="1" applyProtection="1">
      <alignment horizontal="center" vertical="center"/>
    </xf>
    <xf numFmtId="1" fontId="3" fillId="0" borderId="7" xfId="0" applyNumberFormat="1" applyFont="1" applyBorder="1" applyAlignment="1" applyProtection="1">
      <alignment horizontal="center"/>
    </xf>
    <xf numFmtId="1" fontId="3" fillId="0" borderId="11" xfId="0" applyNumberFormat="1" applyFont="1" applyBorder="1" applyAlignment="1" applyProtection="1">
      <alignment horizontal="center" vertical="center"/>
    </xf>
    <xf numFmtId="1" fontId="3" fillId="0" borderId="5" xfId="0" applyNumberFormat="1" applyFont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left"/>
    </xf>
    <xf numFmtId="1" fontId="3" fillId="2" borderId="1" xfId="0" applyNumberFormat="1" applyFont="1" applyFill="1" applyBorder="1" applyAlignment="1" applyProtection="1">
      <alignment horizontal="left"/>
    </xf>
    <xf numFmtId="1" fontId="3" fillId="2" borderId="11" xfId="0" applyNumberFormat="1" applyFont="1" applyFill="1" applyBorder="1" applyAlignment="1" applyProtection="1">
      <alignment horizontal="left" vertical="center"/>
    </xf>
    <xf numFmtId="0" fontId="3" fillId="2" borderId="3" xfId="0" applyFont="1" applyFill="1" applyBorder="1" applyAlignment="1" applyProtection="1">
      <alignment horizontal="left"/>
    </xf>
    <xf numFmtId="1" fontId="3" fillId="2" borderId="4" xfId="0" applyNumberFormat="1" applyFont="1" applyFill="1" applyBorder="1" applyAlignment="1" applyProtection="1">
      <alignment horizontal="left"/>
    </xf>
    <xf numFmtId="0" fontId="3" fillId="2" borderId="20" xfId="0" applyFont="1" applyFill="1" applyBorder="1" applyAlignment="1" applyProtection="1">
      <alignment horizontal="left"/>
    </xf>
    <xf numFmtId="1" fontId="3" fillId="2" borderId="20" xfId="0" applyNumberFormat="1" applyFont="1" applyFill="1" applyBorder="1" applyAlignment="1" applyProtection="1">
      <alignment horizontal="left"/>
    </xf>
    <xf numFmtId="1" fontId="3" fillId="2" borderId="21" xfId="0" applyNumberFormat="1" applyFont="1" applyFill="1" applyBorder="1" applyAlignment="1" applyProtection="1">
      <alignment horizontal="left" vertical="center"/>
    </xf>
    <xf numFmtId="1" fontId="2" fillId="0" borderId="17" xfId="0" applyNumberFormat="1" applyFont="1" applyBorder="1" applyAlignment="1" applyProtection="1"/>
    <xf numFmtId="0" fontId="2" fillId="0" borderId="17" xfId="0" applyFont="1" applyBorder="1" applyAlignment="1" applyProtection="1">
      <alignment vertical="top"/>
    </xf>
    <xf numFmtId="0" fontId="0" fillId="0" borderId="0" xfId="0" applyFont="1" applyBorder="1" applyAlignment="1" applyProtection="1">
      <alignment horizontal="left" vertical="center"/>
    </xf>
    <xf numFmtId="0" fontId="2" fillId="0" borderId="17" xfId="0" applyFont="1" applyBorder="1" applyAlignment="1" applyProtection="1"/>
    <xf numFmtId="3" fontId="4" fillId="0" borderId="22" xfId="0" applyNumberFormat="1" applyFont="1" applyBorder="1" applyAlignment="1" applyProtection="1">
      <alignment vertical="top"/>
    </xf>
    <xf numFmtId="3" fontId="4" fillId="0" borderId="17" xfId="0" applyNumberFormat="1" applyFont="1" applyBorder="1" applyAlignment="1" applyProtection="1">
      <alignment vertical="top"/>
    </xf>
    <xf numFmtId="2" fontId="2" fillId="0" borderId="17" xfId="0" applyNumberFormat="1" applyFont="1" applyBorder="1" applyAlignment="1" applyProtection="1"/>
    <xf numFmtId="2" fontId="3" fillId="0" borderId="23" xfId="0" applyNumberFormat="1" applyFont="1" applyBorder="1" applyAlignment="1" applyProtection="1"/>
    <xf numFmtId="3" fontId="4" fillId="0" borderId="7" xfId="0" applyNumberFormat="1" applyFont="1" applyBorder="1" applyAlignment="1" applyProtection="1">
      <alignment vertical="top"/>
    </xf>
    <xf numFmtId="3" fontId="5" fillId="0" borderId="24" xfId="0" applyNumberFormat="1" applyFont="1" applyBorder="1" applyAlignment="1" applyProtection="1">
      <alignment vertical="top" wrapText="1"/>
    </xf>
    <xf numFmtId="2" fontId="1" fillId="0" borderId="17" xfId="0" applyNumberFormat="1" applyFont="1" applyBorder="1" applyAlignment="1" applyProtection="1"/>
    <xf numFmtId="3" fontId="4" fillId="0" borderId="0" xfId="0" applyNumberFormat="1" applyFont="1" applyBorder="1" applyAlignment="1" applyProtection="1">
      <alignment vertical="top"/>
    </xf>
    <xf numFmtId="3" fontId="5" fillId="0" borderId="25" xfId="0" applyNumberFormat="1" applyFont="1" applyBorder="1" applyAlignment="1" applyProtection="1">
      <alignment vertical="top" wrapText="1"/>
    </xf>
    <xf numFmtId="3" fontId="0" fillId="0" borderId="9" xfId="0" applyNumberFormat="1" applyBorder="1" applyAlignment="1" applyProtection="1"/>
    <xf numFmtId="0" fontId="0" fillId="0" borderId="9" xfId="0" applyBorder="1" applyAlignment="1" applyProtection="1"/>
    <xf numFmtId="2" fontId="1" fillId="0" borderId="9" xfId="0" applyNumberFormat="1" applyFont="1" applyBorder="1" applyAlignment="1" applyProtection="1"/>
    <xf numFmtId="0" fontId="0" fillId="0" borderId="17" xfId="0" applyBorder="1" applyAlignment="1" applyProtection="1"/>
    <xf numFmtId="3" fontId="0" fillId="0" borderId="17" xfId="0" applyNumberFormat="1" applyFont="1" applyBorder="1" applyAlignment="1" applyProtection="1"/>
    <xf numFmtId="1" fontId="5" fillId="0" borderId="0" xfId="0" applyNumberFormat="1" applyFont="1" applyAlignment="1" applyProtection="1"/>
    <xf numFmtId="2" fontId="0" fillId="0" borderId="0" xfId="0" applyNumberFormat="1" applyBorder="1" applyAlignment="1" applyProtection="1"/>
    <xf numFmtId="2" fontId="2" fillId="0" borderId="9" xfId="0" applyNumberFormat="1" applyFont="1" applyBorder="1" applyAlignment="1" applyProtection="1"/>
    <xf numFmtId="1" fontId="5" fillId="0" borderId="17" xfId="0" applyNumberFormat="1" applyFont="1" applyBorder="1" applyAlignment="1" applyProtection="1"/>
    <xf numFmtId="2" fontId="0" fillId="0" borderId="17" xfId="0" applyNumberFormat="1" applyBorder="1" applyAlignment="1" applyProtection="1"/>
    <xf numFmtId="2" fontId="2" fillId="2" borderId="9" xfId="0" applyNumberFormat="1" applyFont="1" applyFill="1" applyBorder="1" applyAlignment="1" applyProtection="1"/>
    <xf numFmtId="1" fontId="5" fillId="0" borderId="26" xfId="0" applyNumberFormat="1" applyFont="1" applyBorder="1" applyAlignment="1" applyProtection="1"/>
    <xf numFmtId="0" fontId="0" fillId="0" borderId="26" xfId="0" applyBorder="1" applyAlignment="1" applyProtection="1"/>
    <xf numFmtId="0" fontId="0" fillId="0" borderId="26" xfId="0" applyFont="1" applyBorder="1" applyAlignment="1" applyProtection="1"/>
    <xf numFmtId="2" fontId="0" fillId="0" borderId="0" xfId="0" applyNumberFormat="1" applyAlignment="1" applyProtection="1"/>
    <xf numFmtId="0" fontId="4" fillId="0" borderId="22" xfId="0" applyFont="1" applyBorder="1" applyAlignment="1" applyProtection="1">
      <alignment vertical="top"/>
    </xf>
    <xf numFmtId="0" fontId="2" fillId="0" borderId="22" xfId="0" applyFont="1" applyBorder="1" applyAlignment="1" applyProtection="1"/>
    <xf numFmtId="0" fontId="2" fillId="0" borderId="27" xfId="0" applyFont="1" applyBorder="1" applyAlignment="1" applyProtection="1"/>
    <xf numFmtId="0" fontId="1" fillId="0" borderId="17" xfId="0" applyFont="1" applyBorder="1" applyAlignment="1" applyProtection="1"/>
    <xf numFmtId="0" fontId="2" fillId="0" borderId="28" xfId="0" applyFont="1" applyBorder="1" applyAlignment="1" applyProtection="1"/>
    <xf numFmtId="0" fontId="0" fillId="0" borderId="0" xfId="0" applyBorder="1" applyAlignment="1" applyProtection="1"/>
    <xf numFmtId="0" fontId="0" fillId="0" borderId="0" xfId="0" applyFont="1" applyAlignment="1" applyProtection="1"/>
    <xf numFmtId="0" fontId="0" fillId="0" borderId="26" xfId="0" applyFont="1" applyBorder="1" applyAlignment="1" applyProtection="1">
      <alignment wrapText="1"/>
    </xf>
    <xf numFmtId="2" fontId="2" fillId="0" borderId="0" xfId="0" applyNumberFormat="1" applyFont="1" applyBorder="1" applyAlignment="1" applyProtection="1"/>
    <xf numFmtId="2" fontId="2" fillId="0" borderId="26" xfId="0" applyNumberFormat="1" applyFont="1" applyBorder="1" applyAlignment="1" applyProtection="1"/>
    <xf numFmtId="3" fontId="4" fillId="0" borderId="13" xfId="0" applyNumberFormat="1" applyFont="1" applyBorder="1" applyAlignment="1" applyProtection="1">
      <alignment vertical="top"/>
    </xf>
    <xf numFmtId="1" fontId="2" fillId="0" borderId="9" xfId="0" applyNumberFormat="1" applyFont="1" applyBorder="1" applyAlignment="1" applyProtection="1"/>
    <xf numFmtId="2" fontId="2" fillId="0" borderId="13" xfId="0" applyNumberFormat="1" applyFont="1" applyBorder="1" applyAlignment="1" applyProtection="1"/>
    <xf numFmtId="2" fontId="3" fillId="0" borderId="9" xfId="0" applyNumberFormat="1" applyFont="1" applyBorder="1" applyAlignment="1" applyProtection="1"/>
    <xf numFmtId="3" fontId="4" fillId="0" borderId="9" xfId="0" applyNumberFormat="1" applyFont="1" applyBorder="1" applyAlignment="1" applyProtection="1">
      <alignment vertical="top"/>
    </xf>
    <xf numFmtId="3" fontId="0" fillId="0" borderId="29" xfId="0" applyNumberFormat="1" applyBorder="1" applyAlignment="1" applyProtection="1"/>
    <xf numFmtId="0" fontId="0" fillId="0" borderId="29" xfId="0" applyBorder="1" applyAlignment="1" applyProtection="1"/>
    <xf numFmtId="0" fontId="0" fillId="0" borderId="4" xfId="0" applyBorder="1" applyAlignment="1" applyProtection="1"/>
    <xf numFmtId="2" fontId="3" fillId="0" borderId="21" xfId="0" applyNumberFormat="1" applyFont="1" applyBorder="1" applyAlignment="1" applyProtection="1"/>
    <xf numFmtId="3" fontId="0" fillId="0" borderId="4" xfId="0" applyNumberFormat="1" applyFont="1" applyBorder="1" applyAlignment="1" applyProtection="1"/>
    <xf numFmtId="1" fontId="5" fillId="0" borderId="0" xfId="0" applyNumberFormat="1" applyFont="1" applyBorder="1" applyAlignment="1" applyProtection="1"/>
    <xf numFmtId="2" fontId="1" fillId="0" borderId="0" xfId="0" applyNumberFormat="1" applyFont="1" applyBorder="1" applyAlignment="1" applyProtection="1"/>
    <xf numFmtId="1" fontId="5" fillId="0" borderId="4" xfId="0" applyNumberFormat="1" applyFont="1" applyBorder="1" applyAlignment="1" applyProtection="1"/>
    <xf numFmtId="0" fontId="0" fillId="0" borderId="0" xfId="0" applyFont="1" applyBorder="1" applyAlignment="1" applyProtection="1"/>
    <xf numFmtId="2" fontId="1" fillId="0" borderId="4" xfId="0" applyNumberFormat="1" applyFont="1" applyBorder="1" applyAlignment="1" applyProtection="1"/>
    <xf numFmtId="164" fontId="0" fillId="0" borderId="0" xfId="0" applyNumberFormat="1" applyAlignment="1" applyProtection="1"/>
    <xf numFmtId="2" fontId="6" fillId="2" borderId="1" xfId="0" applyNumberFormat="1" applyFont="1" applyFill="1" applyBorder="1" applyAlignment="1" applyProtection="1">
      <alignment horizontal="center"/>
    </xf>
    <xf numFmtId="2" fontId="3" fillId="2" borderId="1" xfId="0" applyNumberFormat="1" applyFont="1" applyFill="1" applyBorder="1" applyAlignment="1" applyProtection="1">
      <alignment horizontal="center"/>
    </xf>
    <xf numFmtId="0" fontId="2" fillId="0" borderId="22" xfId="0" applyFont="1" applyBorder="1" applyAlignment="1" applyProtection="1">
      <alignment vertical="top"/>
    </xf>
    <xf numFmtId="2" fontId="2" fillId="2" borderId="17" xfId="0" applyNumberFormat="1" applyFont="1" applyFill="1" applyBorder="1" applyAlignment="1" applyProtection="1"/>
    <xf numFmtId="0" fontId="1" fillId="0" borderId="24" xfId="0" applyFont="1" applyBorder="1" applyAlignment="1" applyProtection="1"/>
    <xf numFmtId="0" fontId="1" fillId="0" borderId="25" xfId="0" applyFont="1" applyBorder="1" applyAlignment="1" applyProtection="1"/>
    <xf numFmtId="0" fontId="0" fillId="0" borderId="17" xfId="0" applyFont="1" applyBorder="1" applyAlignment="1" applyProtection="1"/>
    <xf numFmtId="1" fontId="0" fillId="0" borderId="0" xfId="0" applyNumberFormat="1" applyFont="1" applyBorder="1" applyAlignment="1" applyProtection="1"/>
    <xf numFmtId="1" fontId="0" fillId="0" borderId="17" xfId="0" applyNumberFormat="1" applyFont="1" applyBorder="1" applyAlignment="1" applyProtection="1"/>
    <xf numFmtId="2" fontId="2" fillId="0" borderId="1" xfId="0" applyNumberFormat="1" applyFont="1" applyBorder="1" applyAlignment="1" applyProtection="1">
      <alignment vertical="top"/>
    </xf>
    <xf numFmtId="1" fontId="2" fillId="0" borderId="1" xfId="0" applyNumberFormat="1" applyFont="1" applyBorder="1" applyAlignment="1" applyProtection="1">
      <alignment vertical="top"/>
    </xf>
    <xf numFmtId="1" fontId="1" fillId="0" borderId="1" xfId="0" applyNumberFormat="1" applyFont="1" applyBorder="1" applyAlignment="1" applyProtection="1"/>
    <xf numFmtId="2" fontId="2" fillId="0" borderId="1" xfId="0" applyNumberFormat="1" applyFont="1" applyBorder="1" applyAlignment="1" applyProtection="1"/>
    <xf numFmtId="0" fontId="0" fillId="0" borderId="30" xfId="0" applyBorder="1" applyAlignment="1" applyProtection="1"/>
    <xf numFmtId="1" fontId="5" fillId="0" borderId="24" xfId="0" applyNumberFormat="1" applyFont="1" applyBorder="1" applyAlignment="1" applyProtection="1"/>
    <xf numFmtId="1" fontId="5" fillId="0" borderId="31" xfId="0" applyNumberFormat="1" applyFont="1" applyBorder="1" applyAlignment="1" applyProtection="1"/>
    <xf numFmtId="0" fontId="0" fillId="0" borderId="9" xfId="0" applyFont="1" applyBorder="1" applyAlignment="1" applyProtection="1"/>
    <xf numFmtId="0" fontId="0" fillId="0" borderId="0" xfId="0" applyFont="1" applyAlignment="1" applyProtection="1">
      <alignment wrapText="1"/>
    </xf>
    <xf numFmtId="2" fontId="1" fillId="0" borderId="1" xfId="0" applyNumberFormat="1" applyFont="1" applyBorder="1" applyAlignment="1" applyProtection="1"/>
    <xf numFmtId="0" fontId="2" fillId="0" borderId="7" xfId="0" applyFont="1" applyBorder="1" applyAlignment="1" applyProtection="1"/>
    <xf numFmtId="2" fontId="0" fillId="0" borderId="1" xfId="0" applyNumberFormat="1" applyBorder="1" applyAlignment="1" applyProtection="1"/>
    <xf numFmtId="0" fontId="2" fillId="0" borderId="0" xfId="0" applyFont="1" applyBorder="1" applyAlignment="1" applyProtection="1">
      <alignment vertical="top"/>
    </xf>
    <xf numFmtId="0" fontId="2" fillId="0" borderId="0" xfId="0" applyFont="1" applyBorder="1" applyAlignment="1" applyProtection="1"/>
    <xf numFmtId="1" fontId="0" fillId="0" borderId="0" xfId="0" applyNumberFormat="1" applyFont="1" applyAlignment="1" applyProtection="1"/>
    <xf numFmtId="2" fontId="3" fillId="0" borderId="2" xfId="0" applyNumberFormat="1" applyFont="1" applyBorder="1" applyAlignment="1" applyProtection="1"/>
    <xf numFmtId="3" fontId="5" fillId="0" borderId="0" xfId="0" applyNumberFormat="1" applyFont="1" applyBorder="1" applyAlignment="1" applyProtection="1">
      <alignment vertical="top" wrapText="1"/>
    </xf>
    <xf numFmtId="3" fontId="5" fillId="0" borderId="9" xfId="0" applyNumberFormat="1" applyFont="1" applyBorder="1" applyAlignment="1" applyProtection="1">
      <alignment vertical="top" wrapText="1"/>
    </xf>
    <xf numFmtId="3" fontId="4" fillId="0" borderId="27" xfId="0" applyNumberFormat="1" applyFont="1" applyBorder="1" applyAlignment="1" applyProtection="1">
      <alignment vertical="top"/>
    </xf>
    <xf numFmtId="0" fontId="1" fillId="0" borderId="9" xfId="0" applyFont="1" applyBorder="1" applyAlignment="1" applyProtection="1"/>
    <xf numFmtId="0" fontId="7" fillId="0" borderId="1" xfId="0" applyFont="1" applyBorder="1" applyAlignment="1" applyProtection="1">
      <alignment horizontal="left" vertical="center" wrapText="1"/>
    </xf>
    <xf numFmtId="2" fontId="8" fillId="0" borderId="1" xfId="0" applyNumberFormat="1" applyFont="1" applyBorder="1" applyAlignment="1" applyProtection="1"/>
    <xf numFmtId="3" fontId="4" fillId="0" borderId="28" xfId="0" applyNumberFormat="1" applyFont="1" applyBorder="1" applyAlignment="1" applyProtection="1">
      <alignment vertical="top"/>
    </xf>
    <xf numFmtId="0" fontId="4" fillId="0" borderId="17" xfId="0" applyFont="1" applyBorder="1" applyAlignment="1" applyProtection="1">
      <alignment vertical="top"/>
    </xf>
    <xf numFmtId="2" fontId="4" fillId="0" borderId="1" xfId="0" applyNumberFormat="1" applyFont="1" applyBorder="1" applyAlignment="1" applyProtection="1">
      <alignment vertical="top"/>
    </xf>
    <xf numFmtId="0" fontId="2" fillId="0" borderId="30" xfId="0" applyFont="1" applyBorder="1" applyAlignment="1" applyProtection="1"/>
    <xf numFmtId="1" fontId="5" fillId="3" borderId="0" xfId="0" applyNumberFormat="1" applyFont="1" applyFill="1" applyBorder="1" applyAlignment="1" applyProtection="1">
      <alignment vertical="top" wrapText="1"/>
    </xf>
    <xf numFmtId="1" fontId="5" fillId="3" borderId="17" xfId="0" applyNumberFormat="1" applyFont="1" applyFill="1" applyBorder="1" applyAlignment="1" applyProtection="1">
      <alignment vertical="top" wrapText="1"/>
    </xf>
    <xf numFmtId="0" fontId="9" fillId="0" borderId="0" xfId="0" applyFont="1" applyAlignment="1" applyProtection="1"/>
    <xf numFmtId="0" fontId="0" fillId="0" borderId="17" xfId="0" applyFont="1" applyBorder="1" applyAlignment="1" applyProtection="1">
      <alignment horizontal="left" vertical="center"/>
    </xf>
    <xf numFmtId="1" fontId="0" fillId="0" borderId="26" xfId="0" applyNumberFormat="1" applyFont="1" applyBorder="1" applyAlignment="1" applyProtection="1"/>
    <xf numFmtId="1" fontId="2" fillId="0" borderId="22" xfId="0" applyNumberFormat="1" applyFont="1" applyBorder="1" applyAlignment="1" applyProtection="1"/>
    <xf numFmtId="1" fontId="2" fillId="0" borderId="0" xfId="0" applyNumberFormat="1" applyFont="1" applyBorder="1" applyAlignment="1" applyProtection="1"/>
    <xf numFmtId="1" fontId="2" fillId="0" borderId="7" xfId="0" applyNumberFormat="1" applyFont="1" applyBorder="1" applyAlignment="1" applyProtection="1"/>
    <xf numFmtId="0" fontId="2" fillId="0" borderId="1" xfId="0" applyFont="1" applyBorder="1" applyAlignment="1" applyProtection="1">
      <alignment vertical="top"/>
    </xf>
    <xf numFmtId="0" fontId="1" fillId="0" borderId="30" xfId="0" applyFont="1" applyBorder="1" applyAlignment="1" applyProtection="1"/>
    <xf numFmtId="0" fontId="0" fillId="0" borderId="22" xfId="0" applyFont="1" applyBorder="1" applyAlignment="1" applyProtection="1"/>
    <xf numFmtId="1" fontId="2" fillId="0" borderId="27" xfId="0" applyNumberFormat="1" applyFont="1" applyBorder="1" applyAlignment="1" applyProtection="1"/>
    <xf numFmtId="0" fontId="0" fillId="0" borderId="28" xfId="0" applyBorder="1" applyAlignment="1" applyProtection="1"/>
    <xf numFmtId="0" fontId="1" fillId="0" borderId="1" xfId="0" applyFont="1" applyBorder="1" applyAlignment="1" applyProtection="1"/>
    <xf numFmtId="0" fontId="0" fillId="0" borderId="1" xfId="0" applyFont="1" applyBorder="1" applyAlignment="1" applyProtection="1"/>
    <xf numFmtId="0" fontId="9" fillId="0" borderId="1" xfId="0" applyFont="1" applyBorder="1" applyAlignment="1" applyProtection="1"/>
    <xf numFmtId="1" fontId="2" fillId="0" borderId="28" xfId="0" applyNumberFormat="1" applyFont="1" applyBorder="1" applyAlignment="1" applyProtection="1"/>
    <xf numFmtId="3" fontId="0" fillId="0" borderId="9" xfId="0" applyNumberFormat="1" applyFont="1" applyBorder="1" applyAlignment="1" applyProtection="1"/>
    <xf numFmtId="0" fontId="2" fillId="0" borderId="22" xfId="0" applyFont="1" applyBorder="1" applyAlignment="1" applyProtection="1">
      <alignment horizontal="left"/>
    </xf>
    <xf numFmtId="0" fontId="0" fillId="0" borderId="0" xfId="0" applyFont="1" applyAlignment="1" applyProtection="1">
      <alignment horizontal="left" vertical="center"/>
    </xf>
    <xf numFmtId="2" fontId="2" fillId="0" borderId="23" xfId="0" applyNumberFormat="1" applyFont="1" applyBorder="1" applyAlignment="1" applyProtection="1"/>
    <xf numFmtId="2" fontId="2" fillId="0" borderId="7" xfId="0" applyNumberFormat="1" applyFont="1" applyBorder="1" applyAlignment="1" applyProtection="1"/>
    <xf numFmtId="2" fontId="0" fillId="0" borderId="1" xfId="0" applyNumberFormat="1" applyFont="1" applyBorder="1" applyAlignment="1" applyProtection="1"/>
    <xf numFmtId="0" fontId="0" fillId="0" borderId="22" xfId="0" applyFont="1" applyBorder="1" applyAlignment="1" applyProtection="1">
      <alignment horizontal="left" vertical="center"/>
    </xf>
    <xf numFmtId="2" fontId="0" fillId="0" borderId="1" xfId="0" applyNumberFormat="1" applyFont="1" applyBorder="1" applyAlignment="1" applyProtection="1">
      <alignment vertical="top"/>
    </xf>
    <xf numFmtId="0" fontId="0" fillId="0" borderId="1" xfId="0" applyFont="1" applyBorder="1" applyAlignment="1" applyProtection="1">
      <alignment wrapText="1"/>
    </xf>
    <xf numFmtId="0" fontId="0" fillId="0" borderId="1" xfId="0" applyBorder="1" applyAlignment="1" applyProtection="1"/>
    <xf numFmtId="1" fontId="3" fillId="0" borderId="0" xfId="0" applyNumberFormat="1" applyFont="1" applyAlignment="1" applyProtection="1">
      <alignment horizontal="right"/>
    </xf>
    <xf numFmtId="1" fontId="3" fillId="0" borderId="0" xfId="0" applyNumberFormat="1" applyFont="1" applyAlignment="1" applyProtection="1"/>
    <xf numFmtId="1" fontId="3" fillId="0" borderId="0" xfId="0" applyNumberFormat="1" applyFont="1" applyBorder="1" applyAlignment="1" applyProtection="1"/>
    <xf numFmtId="1" fontId="3" fillId="0" borderId="32" xfId="0" applyNumberFormat="1" applyFont="1" applyBorder="1" applyAlignment="1" applyProtection="1"/>
    <xf numFmtId="1" fontId="3" fillId="0" borderId="1" xfId="0" applyNumberFormat="1" applyFont="1" applyBorder="1" applyAlignment="1" applyProtection="1">
      <alignment horizontal="center"/>
    </xf>
    <xf numFmtId="1" fontId="3" fillId="0" borderId="2" xfId="0" applyNumberFormat="1" applyFont="1" applyBorder="1" applyAlignment="1" applyProtection="1"/>
    <xf numFmtId="0" fontId="14" fillId="0" borderId="1" xfId="0" applyFont="1" applyBorder="1" applyAlignment="1" applyProtection="1">
      <alignment horizontal="center"/>
    </xf>
    <xf numFmtId="0" fontId="14" fillId="0" borderId="30" xfId="0" applyFont="1" applyBorder="1" applyAlignment="1" applyProtection="1">
      <alignment horizontal="center"/>
    </xf>
    <xf numFmtId="0" fontId="14" fillId="0" borderId="10" xfId="0" applyFont="1" applyBorder="1" applyAlignment="1" applyProtection="1">
      <alignment horizontal="center"/>
    </xf>
    <xf numFmtId="1" fontId="3" fillId="0" borderId="10" xfId="0" applyNumberFormat="1" applyFont="1" applyBorder="1" applyAlignment="1" applyProtection="1">
      <alignment horizontal="center"/>
    </xf>
    <xf numFmtId="1" fontId="3" fillId="0" borderId="32" xfId="0" applyNumberFormat="1" applyFont="1" applyBorder="1" applyAlignment="1" applyProtection="1">
      <alignment horizontal="center"/>
    </xf>
    <xf numFmtId="1" fontId="3" fillId="0" borderId="30" xfId="0" applyNumberFormat="1" applyFont="1" applyBorder="1" applyAlignment="1" applyProtection="1">
      <alignment horizontal="center"/>
    </xf>
    <xf numFmtId="0" fontId="3" fillId="0" borderId="33" xfId="0" applyFont="1" applyBorder="1" applyAlignment="1" applyProtection="1">
      <alignment horizontal="right"/>
    </xf>
    <xf numFmtId="1" fontId="3" fillId="3" borderId="17" xfId="0" applyNumberFormat="1" applyFont="1" applyFill="1" applyBorder="1" applyAlignment="1" applyProtection="1">
      <alignment horizontal="center"/>
    </xf>
    <xf numFmtId="1" fontId="3" fillId="3" borderId="9" xfId="0" applyNumberFormat="1" applyFont="1" applyFill="1" applyBorder="1" applyAlignment="1" applyProtection="1">
      <alignment horizontal="center"/>
    </xf>
    <xf numFmtId="1" fontId="3" fillId="3" borderId="1" xfId="0" applyNumberFormat="1" applyFont="1" applyFill="1" applyBorder="1" applyAlignment="1" applyProtection="1">
      <alignment horizontal="center"/>
    </xf>
    <xf numFmtId="1" fontId="3" fillId="3" borderId="8" xfId="0" applyNumberFormat="1" applyFont="1" applyFill="1" applyBorder="1" applyAlignment="1" applyProtection="1">
      <alignment horizontal="center"/>
    </xf>
    <xf numFmtId="1" fontId="3" fillId="3" borderId="18" xfId="0" applyNumberFormat="1" applyFont="1" applyFill="1" applyBorder="1" applyAlignment="1" applyProtection="1">
      <alignment horizontal="center" vertical="center"/>
    </xf>
    <xf numFmtId="1" fontId="3" fillId="3" borderId="7" xfId="0" applyNumberFormat="1" applyFont="1" applyFill="1" applyBorder="1" applyAlignment="1" applyProtection="1">
      <alignment horizontal="center"/>
    </xf>
    <xf numFmtId="1" fontId="3" fillId="3" borderId="19" xfId="0" applyNumberFormat="1" applyFont="1" applyFill="1" applyBorder="1" applyAlignment="1" applyProtection="1">
      <alignment horizontal="center" vertical="center"/>
    </xf>
    <xf numFmtId="1" fontId="3" fillId="3" borderId="0" xfId="0" applyNumberFormat="1" applyFont="1" applyFill="1" applyBorder="1" applyAlignment="1" applyProtection="1">
      <alignment horizontal="center"/>
    </xf>
    <xf numFmtId="1" fontId="3" fillId="3" borderId="11" xfId="0" applyNumberFormat="1" applyFont="1" applyFill="1" applyBorder="1" applyAlignment="1" applyProtection="1">
      <alignment horizontal="center" vertical="center"/>
    </xf>
    <xf numFmtId="1" fontId="3" fillId="3" borderId="5" xfId="0" applyNumberFormat="1" applyFont="1" applyFill="1" applyBorder="1" applyAlignment="1" applyProtection="1">
      <alignment horizontal="center" vertical="center"/>
    </xf>
    <xf numFmtId="1" fontId="3" fillId="2" borderId="3" xfId="0" applyNumberFormat="1" applyFont="1" applyFill="1" applyBorder="1" applyAlignment="1" applyProtection="1">
      <alignment horizontal="left"/>
    </xf>
    <xf numFmtId="1" fontId="2" fillId="0" borderId="22" xfId="0" applyNumberFormat="1" applyFont="1" applyBorder="1" applyAlignment="1" applyProtection="1">
      <alignment vertical="top"/>
    </xf>
    <xf numFmtId="1" fontId="4" fillId="0" borderId="22" xfId="0" applyNumberFormat="1" applyFont="1" applyBorder="1" applyAlignment="1" applyProtection="1">
      <alignment vertical="top"/>
    </xf>
    <xf numFmtId="2" fontId="4" fillId="0" borderId="17" xfId="0" applyNumberFormat="1" applyFont="1" applyBorder="1" applyAlignment="1" applyProtection="1">
      <alignment vertical="top"/>
    </xf>
    <xf numFmtId="1" fontId="4" fillId="0" borderId="27" xfId="0" applyNumberFormat="1" applyFont="1" applyBorder="1" applyAlignment="1" applyProtection="1">
      <alignment vertical="top"/>
    </xf>
    <xf numFmtId="1" fontId="5" fillId="0" borderId="0" xfId="0" applyNumberFormat="1" applyFont="1" applyBorder="1" applyAlignment="1" applyProtection="1">
      <alignment vertical="top" wrapText="1"/>
    </xf>
    <xf numFmtId="1" fontId="5" fillId="0" borderId="17" xfId="0" applyNumberFormat="1" applyFont="1" applyBorder="1" applyAlignment="1" applyProtection="1">
      <alignment vertical="top" wrapText="1"/>
    </xf>
    <xf numFmtId="2" fontId="4" fillId="0" borderId="9" xfId="0" applyNumberFormat="1" applyFont="1" applyBorder="1" applyAlignment="1" applyProtection="1">
      <alignment vertical="top"/>
    </xf>
    <xf numFmtId="1" fontId="5" fillId="0" borderId="7" xfId="0" applyNumberFormat="1" applyFont="1" applyBorder="1" applyAlignment="1" applyProtection="1"/>
    <xf numFmtId="0" fontId="0" fillId="0" borderId="34" xfId="0" applyFont="1" applyBorder="1" applyAlignment="1" applyProtection="1">
      <alignment wrapText="1"/>
    </xf>
    <xf numFmtId="1" fontId="2" fillId="0" borderId="17" xfId="0" applyNumberFormat="1" applyFont="1" applyBorder="1" applyAlignment="1" applyProtection="1">
      <alignment vertical="top"/>
    </xf>
    <xf numFmtId="1" fontId="2" fillId="0" borderId="0" xfId="0" applyNumberFormat="1" applyFont="1" applyBorder="1" applyAlignment="1" applyProtection="1">
      <alignment vertical="top"/>
    </xf>
    <xf numFmtId="1" fontId="4" fillId="0" borderId="17" xfId="0" applyNumberFormat="1" applyFont="1" applyBorder="1" applyAlignment="1" applyProtection="1">
      <alignment vertical="top"/>
    </xf>
    <xf numFmtId="1" fontId="5" fillId="0" borderId="4" xfId="0" applyNumberFormat="1" applyFont="1" applyBorder="1" applyAlignment="1" applyProtection="1">
      <alignment vertical="top" wrapText="1"/>
    </xf>
    <xf numFmtId="2" fontId="2" fillId="0" borderId="0" xfId="0" applyNumberFormat="1" applyFont="1" applyAlignment="1" applyProtection="1"/>
    <xf numFmtId="0" fontId="0" fillId="0" borderId="13" xfId="0" applyFont="1" applyBorder="1" applyAlignment="1" applyProtection="1"/>
    <xf numFmtId="0" fontId="0" fillId="0" borderId="35" xfId="0" applyFont="1" applyBorder="1" applyAlignment="1" applyProtection="1"/>
    <xf numFmtId="0" fontId="0" fillId="0" borderId="34" xfId="0" applyBorder="1" applyAlignment="1" applyProtection="1"/>
    <xf numFmtId="1" fontId="4" fillId="0" borderId="7" xfId="0" applyNumberFormat="1" applyFont="1" applyBorder="1" applyAlignment="1" applyProtection="1">
      <alignment vertical="top"/>
    </xf>
    <xf numFmtId="1" fontId="1" fillId="0" borderId="24" xfId="0" applyNumberFormat="1" applyFont="1" applyBorder="1" applyAlignment="1" applyProtection="1"/>
    <xf numFmtId="1" fontId="1" fillId="0" borderId="31" xfId="0" applyNumberFormat="1" applyFont="1" applyBorder="1" applyAlignment="1" applyProtection="1"/>
    <xf numFmtId="0" fontId="0" fillId="0" borderId="7" xfId="0" applyFont="1" applyBorder="1" applyAlignment="1" applyProtection="1"/>
    <xf numFmtId="0" fontId="0" fillId="0" borderId="34" xfId="0" applyFont="1" applyBorder="1" applyAlignment="1" applyProtection="1"/>
    <xf numFmtId="1" fontId="5" fillId="0" borderId="24" xfId="0" applyNumberFormat="1" applyFont="1" applyBorder="1" applyAlignment="1" applyProtection="1">
      <alignment vertical="top" wrapText="1"/>
    </xf>
    <xf numFmtId="1" fontId="5" fillId="0" borderId="31" xfId="0" applyNumberFormat="1" applyFont="1" applyBorder="1" applyAlignment="1" applyProtection="1">
      <alignment vertical="top" wrapText="1"/>
    </xf>
    <xf numFmtId="2" fontId="2" fillId="0" borderId="29" xfId="0" applyNumberFormat="1" applyFont="1" applyBorder="1" applyAlignment="1" applyProtection="1"/>
    <xf numFmtId="1" fontId="1" fillId="0" borderId="4" xfId="0" applyNumberFormat="1" applyFont="1" applyBorder="1" applyAlignment="1" applyProtection="1"/>
    <xf numFmtId="2" fontId="2" fillId="0" borderId="4" xfId="0" applyNumberFormat="1" applyFont="1" applyBorder="1" applyAlignment="1" applyProtection="1"/>
    <xf numFmtId="2" fontId="2" fillId="0" borderId="36" xfId="0" applyNumberFormat="1" applyFont="1" applyBorder="1" applyAlignment="1" applyProtection="1"/>
    <xf numFmtId="0" fontId="0" fillId="0" borderId="24" xfId="0" applyFont="1" applyBorder="1" applyAlignment="1" applyProtection="1"/>
    <xf numFmtId="0" fontId="0" fillId="0" borderId="31" xfId="0" applyFont="1" applyBorder="1" applyAlignment="1" applyProtection="1"/>
    <xf numFmtId="1" fontId="2" fillId="0" borderId="1" xfId="0" applyNumberFormat="1" applyFont="1" applyBorder="1" applyAlignment="1" applyProtection="1">
      <alignment horizontal="left" vertical="top"/>
    </xf>
    <xf numFmtId="2" fontId="2" fillId="5" borderId="17" xfId="0" applyNumberFormat="1" applyFont="1" applyFill="1" applyBorder="1" applyAlignment="1" applyProtection="1"/>
    <xf numFmtId="1" fontId="2" fillId="0" borderId="1" xfId="0" applyNumberFormat="1" applyFont="1" applyBorder="1" applyAlignment="1" applyProtection="1"/>
    <xf numFmtId="2" fontId="4" fillId="0" borderId="0" xfId="0" applyNumberFormat="1" applyFont="1" applyBorder="1" applyAlignment="1" applyProtection="1">
      <alignment vertical="top"/>
    </xf>
    <xf numFmtId="1" fontId="1" fillId="0" borderId="0" xfId="0" applyNumberFormat="1" applyFont="1" applyBorder="1" applyAlignment="1" applyProtection="1"/>
    <xf numFmtId="1" fontId="1" fillId="0" borderId="17" xfId="0" applyNumberFormat="1" applyFont="1" applyBorder="1" applyAlignment="1" applyProtection="1"/>
    <xf numFmtId="1" fontId="0" fillId="3" borderId="26" xfId="0" applyNumberFormat="1" applyFont="1" applyFill="1" applyBorder="1" applyAlignment="1" applyProtection="1">
      <alignment vertical="top" wrapText="1"/>
    </xf>
    <xf numFmtId="2" fontId="8" fillId="0" borderId="17" xfId="0" applyNumberFormat="1" applyFont="1" applyBorder="1" applyAlignment="1" applyProtection="1"/>
    <xf numFmtId="0" fontId="2" fillId="0" borderId="9" xfId="0" applyFont="1" applyBorder="1" applyAlignment="1" applyProtection="1"/>
    <xf numFmtId="1" fontId="4" fillId="2" borderId="22" xfId="0" applyNumberFormat="1" applyFont="1" applyFill="1" applyBorder="1" applyAlignment="1" applyProtection="1">
      <alignment vertical="top"/>
    </xf>
    <xf numFmtId="1" fontId="1" fillId="0" borderId="0" xfId="0" applyNumberFormat="1" applyFont="1" applyAlignment="1" applyProtection="1"/>
    <xf numFmtId="0" fontId="0" fillId="0" borderId="7" xfId="0" applyBorder="1" applyAlignment="1" applyProtection="1"/>
    <xf numFmtId="2" fontId="8" fillId="0" borderId="1" xfId="0" applyNumberFormat="1" applyFont="1" applyBorder="1" applyAlignment="1" applyProtection="1">
      <alignment vertical="top"/>
    </xf>
    <xf numFmtId="1" fontId="8" fillId="0" borderId="1" xfId="0" applyNumberFormat="1" applyFont="1" applyBorder="1" applyAlignment="1" applyProtection="1"/>
    <xf numFmtId="1" fontId="0" fillId="0" borderId="7" xfId="0" applyNumberFormat="1" applyFont="1" applyBorder="1" applyAlignment="1" applyProtection="1"/>
    <xf numFmtId="1" fontId="8" fillId="0" borderId="1" xfId="0" applyNumberFormat="1" applyFont="1" applyBorder="1" applyAlignment="1" applyProtection="1">
      <alignment horizontal="left" vertical="top"/>
    </xf>
    <xf numFmtId="1" fontId="0" fillId="0" borderId="22" xfId="0" applyNumberFormat="1" applyFont="1" applyBorder="1" applyAlignment="1" applyProtection="1"/>
    <xf numFmtId="1" fontId="5" fillId="0" borderId="37" xfId="0" applyNumberFormat="1" applyFont="1" applyBorder="1" applyAlignment="1" applyProtection="1"/>
    <xf numFmtId="1" fontId="5" fillId="0" borderId="38" xfId="0" applyNumberFormat="1" applyFont="1" applyBorder="1" applyAlignment="1" applyProtection="1"/>
    <xf numFmtId="1" fontId="8" fillId="0" borderId="1" xfId="0" applyNumberFormat="1" applyFont="1" applyBorder="1" applyAlignment="1" applyProtection="1">
      <alignment vertical="top"/>
    </xf>
    <xf numFmtId="1" fontId="2" fillId="2" borderId="17" xfId="0" applyNumberFormat="1" applyFont="1" applyFill="1" applyBorder="1" applyAlignment="1" applyProtection="1"/>
    <xf numFmtId="1" fontId="2" fillId="2" borderId="7" xfId="0" applyNumberFormat="1" applyFont="1" applyFill="1" applyBorder="1" applyAlignment="1" applyProtection="1"/>
    <xf numFmtId="1" fontId="4" fillId="3" borderId="22" xfId="0" applyNumberFormat="1" applyFont="1" applyFill="1" applyBorder="1" applyAlignment="1" applyProtection="1">
      <alignment vertical="top"/>
    </xf>
    <xf numFmtId="1" fontId="4" fillId="3" borderId="27" xfId="0" applyNumberFormat="1" applyFont="1" applyFill="1" applyBorder="1" applyAlignment="1" applyProtection="1">
      <alignment vertical="top"/>
    </xf>
    <xf numFmtId="1" fontId="0" fillId="0" borderId="1" xfId="0" applyNumberFormat="1" applyFont="1" applyBorder="1" applyAlignment="1" applyProtection="1"/>
    <xf numFmtId="2" fontId="5" fillId="0" borderId="1" xfId="0" applyNumberFormat="1" applyFont="1" applyBorder="1" applyAlignment="1" applyProtection="1">
      <alignment vertical="top"/>
    </xf>
    <xf numFmtId="1" fontId="5" fillId="3" borderId="7" xfId="0" applyNumberFormat="1" applyFont="1" applyFill="1" applyBorder="1" applyAlignment="1" applyProtection="1">
      <alignment vertical="top" wrapText="1"/>
    </xf>
    <xf numFmtId="1" fontId="5" fillId="3" borderId="26" xfId="0" applyNumberFormat="1" applyFont="1" applyFill="1" applyBorder="1" applyAlignment="1" applyProtection="1">
      <alignment vertical="top" wrapText="1"/>
    </xf>
    <xf numFmtId="1" fontId="0" fillId="0" borderId="1" xfId="0" applyNumberFormat="1" applyBorder="1" applyAlignment="1" applyProtection="1"/>
    <xf numFmtId="1" fontId="0" fillId="0" borderId="24" xfId="0" applyNumberFormat="1" applyFont="1" applyBorder="1" applyAlignment="1" applyProtection="1"/>
    <xf numFmtId="1" fontId="0" fillId="0" borderId="37" xfId="0" applyNumberFormat="1" applyFont="1" applyBorder="1" applyAlignment="1" applyProtection="1"/>
    <xf numFmtId="1" fontId="0" fillId="0" borderId="38" xfId="0" applyNumberFormat="1" applyFont="1" applyBorder="1" applyAlignment="1" applyProtection="1"/>
    <xf numFmtId="1" fontId="4" fillId="3" borderId="17" xfId="0" applyNumberFormat="1" applyFont="1" applyFill="1" applyBorder="1" applyAlignment="1" applyProtection="1">
      <alignment vertical="top"/>
    </xf>
    <xf numFmtId="1" fontId="4" fillId="3" borderId="7" xfId="0" applyNumberFormat="1" applyFont="1" applyFill="1" applyBorder="1" applyAlignment="1" applyProtection="1">
      <alignment vertical="top"/>
    </xf>
    <xf numFmtId="1" fontId="2" fillId="0" borderId="22" xfId="0" applyNumberFormat="1" applyFont="1" applyBorder="1" applyAlignment="1" applyProtection="1">
      <alignment horizontal="left"/>
    </xf>
    <xf numFmtId="1" fontId="2" fillId="0" borderId="17" xfId="0" applyNumberFormat="1" applyFont="1" applyBorder="1" applyAlignment="1" applyProtection="1">
      <alignment horizontal="left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1" fontId="0" fillId="0" borderId="0" xfId="0" applyNumberFormat="1" applyFont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1" fontId="0" fillId="0" borderId="0" xfId="0" applyNumberFormat="1" applyFont="1" applyBorder="1" applyAlignment="1" applyProtection="1">
      <alignment horizontal="center" vertical="center"/>
    </xf>
    <xf numFmtId="1" fontId="0" fillId="0" borderId="0" xfId="0" applyNumberFormat="1" applyFont="1" applyAlignment="1" applyProtection="1">
      <alignment horizontal="left" vertical="center"/>
    </xf>
    <xf numFmtId="1" fontId="0" fillId="0" borderId="0" xfId="0" applyNumberFormat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DDDD"/>
      <rgbColor rgb="FFFFFF99"/>
      <rgbColor rgb="FFBDD7EE"/>
      <rgbColor rgb="FFFF99CC"/>
      <rgbColor rgb="FFCC99FF"/>
      <rgbColor rgb="FFEAD1D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222222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17</xdr:col>
      <xdr:colOff>231480</xdr:colOff>
      <xdr:row>56</xdr:row>
      <xdr:rowOff>108720</xdr:rowOff>
    </xdr:to>
    <xdr:sp macro="" textlink="">
      <xdr:nvSpPr>
        <xdr:cNvPr id="2" name="CustomShape 1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0"/>
          <a:ext cx="6966360" cy="92818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23</xdr:col>
      <xdr:colOff>41040</xdr:colOff>
      <xdr:row>58</xdr:row>
      <xdr:rowOff>127800</xdr:rowOff>
    </xdr:to>
    <xdr:sp macro="" textlink="">
      <xdr:nvSpPr>
        <xdr:cNvPr id="3" name="shapetype_202" hidden="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0" y="0"/>
          <a:ext cx="9972360" cy="96285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23</xdr:col>
      <xdr:colOff>41040</xdr:colOff>
      <xdr:row>58</xdr:row>
      <xdr:rowOff>127800</xdr:rowOff>
    </xdr:to>
    <xdr:sp macro="" textlink="">
      <xdr:nvSpPr>
        <xdr:cNvPr id="4" name="shapetype_202" hidden="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0" y="0"/>
          <a:ext cx="9972360" cy="96285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23</xdr:col>
      <xdr:colOff>41040</xdr:colOff>
      <xdr:row>58</xdr:row>
      <xdr:rowOff>127800</xdr:rowOff>
    </xdr:to>
    <xdr:sp macro="" textlink="">
      <xdr:nvSpPr>
        <xdr:cNvPr id="5" name="shapetype_202" hidden="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0" y="0"/>
          <a:ext cx="9972360" cy="96285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23</xdr:col>
      <xdr:colOff>41040</xdr:colOff>
      <xdr:row>58</xdr:row>
      <xdr:rowOff>127800</xdr:rowOff>
    </xdr:to>
    <xdr:sp macro="" textlink="">
      <xdr:nvSpPr>
        <xdr:cNvPr id="6" name="shapetype_202" hidden="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0" y="0"/>
          <a:ext cx="9972360" cy="96285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23</xdr:col>
      <xdr:colOff>41040</xdr:colOff>
      <xdr:row>58</xdr:row>
      <xdr:rowOff>127800</xdr:rowOff>
    </xdr:to>
    <xdr:sp macro="" textlink="">
      <xdr:nvSpPr>
        <xdr:cNvPr id="7" name="shapetype_202" hidden="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0" y="0"/>
          <a:ext cx="9972360" cy="96285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23</xdr:col>
      <xdr:colOff>41040</xdr:colOff>
      <xdr:row>58</xdr:row>
      <xdr:rowOff>127800</xdr:rowOff>
    </xdr:to>
    <xdr:sp macro="" textlink="">
      <xdr:nvSpPr>
        <xdr:cNvPr id="8" name="shapetype_202" hidden="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0" y="0"/>
          <a:ext cx="9972360" cy="96285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16</xdr:col>
      <xdr:colOff>241200</xdr:colOff>
      <xdr:row>46</xdr:row>
      <xdr:rowOff>60120</xdr:rowOff>
    </xdr:to>
    <xdr:sp macro="" textlink="">
      <xdr:nvSpPr>
        <xdr:cNvPr id="7" name="CustomShape 1" hidden="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0" y="0"/>
          <a:ext cx="9594720" cy="7596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136440</xdr:colOff>
      <xdr:row>58</xdr:row>
      <xdr:rowOff>126720</xdr:rowOff>
    </xdr:to>
    <xdr:sp macro="" textlink="">
      <xdr:nvSpPr>
        <xdr:cNvPr id="8" name="shapetype_202" hidden="1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0" y="0"/>
          <a:ext cx="10053720" cy="96289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136440</xdr:colOff>
      <xdr:row>58</xdr:row>
      <xdr:rowOff>126720</xdr:rowOff>
    </xdr:to>
    <xdr:sp macro="" textlink="">
      <xdr:nvSpPr>
        <xdr:cNvPr id="9" name="shapetype_202" hidden="1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0" y="0"/>
          <a:ext cx="10053720" cy="96289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136440</xdr:colOff>
      <xdr:row>58</xdr:row>
      <xdr:rowOff>126720</xdr:rowOff>
    </xdr:to>
    <xdr:sp macro="" textlink="">
      <xdr:nvSpPr>
        <xdr:cNvPr id="10" name="shapetype_202" hidden="1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0" y="0"/>
          <a:ext cx="10053720" cy="96289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136440</xdr:colOff>
      <xdr:row>58</xdr:row>
      <xdr:rowOff>126720</xdr:rowOff>
    </xdr:to>
    <xdr:sp macro="" textlink="">
      <xdr:nvSpPr>
        <xdr:cNvPr id="11" name="shapetype_202" hidden="1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0" y="0"/>
          <a:ext cx="10053720" cy="96289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136440</xdr:colOff>
      <xdr:row>58</xdr:row>
      <xdr:rowOff>126720</xdr:rowOff>
    </xdr:to>
    <xdr:sp macro="" textlink="">
      <xdr:nvSpPr>
        <xdr:cNvPr id="12" name="shapetype_202" hidden="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0" y="0"/>
          <a:ext cx="10053720" cy="96289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136440</xdr:colOff>
      <xdr:row>58</xdr:row>
      <xdr:rowOff>126720</xdr:rowOff>
    </xdr:to>
    <xdr:sp macro="" textlink="">
      <xdr:nvSpPr>
        <xdr:cNvPr id="13" name="shapetype_202" hidden="1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0" y="0"/>
          <a:ext cx="10053720" cy="96289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136440</xdr:colOff>
      <xdr:row>58</xdr:row>
      <xdr:rowOff>126720</xdr:rowOff>
    </xdr:to>
    <xdr:sp macro="" textlink="">
      <xdr:nvSpPr>
        <xdr:cNvPr id="14" name="shapetype_202" hidden="1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0" y="0"/>
          <a:ext cx="10053720" cy="96289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136440</xdr:colOff>
      <xdr:row>58</xdr:row>
      <xdr:rowOff>126720</xdr:rowOff>
    </xdr:to>
    <xdr:sp macro="" textlink="">
      <xdr:nvSpPr>
        <xdr:cNvPr id="15" name="shapetype_202" hidden="1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0" y="0"/>
          <a:ext cx="10053720" cy="96289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Z107"/>
  <sheetViews>
    <sheetView tabSelected="1" zoomScale="75" zoomScaleNormal="75" workbookViewId="0">
      <pane xSplit="2" ySplit="7" topLeftCell="CF38" activePane="bottomRight" state="frozen"/>
      <selection pane="topRight" activeCell="CC1" sqref="CC1"/>
      <selection pane="bottomLeft" activeCell="A8" sqref="A8"/>
      <selection pane="bottomRight" activeCell="B45" sqref="B45"/>
    </sheetView>
  </sheetViews>
  <sheetFormatPr defaultColWidth="8.7265625" defaultRowHeight="12.5" outlineLevelCol="1" x14ac:dyDescent="0.25"/>
  <cols>
    <col min="1" max="1" width="3.90625" style="12" customWidth="1"/>
    <col min="2" max="2" width="21.90625" style="12" customWidth="1"/>
    <col min="3" max="3" width="10.6328125" style="12" customWidth="1"/>
    <col min="4" max="6" width="7.54296875" style="12" customWidth="1"/>
    <col min="7" max="7" width="7" style="12" customWidth="1"/>
    <col min="8" max="8" width="6.6328125" style="12" customWidth="1"/>
    <col min="9" max="14" width="10.6328125" style="12" hidden="1" customWidth="1" outlineLevel="1"/>
    <col min="15" max="15" width="7.54296875" style="12" customWidth="1"/>
    <col min="16" max="16" width="7.90625" style="12" customWidth="1"/>
    <col min="17" max="17" width="7.36328125" style="12" customWidth="1"/>
    <col min="18" max="25" width="7.54296875" style="12" customWidth="1"/>
    <col min="26" max="28" width="10.6328125" style="12" hidden="1" customWidth="1" outlineLevel="1"/>
    <col min="29" max="30" width="7.54296875" style="12" customWidth="1"/>
    <col min="31" max="31" width="7.36328125" style="12" customWidth="1"/>
    <col min="32" max="32" width="9.08984375" style="12" customWidth="1"/>
    <col min="33" max="38" width="7.54296875" style="12" customWidth="1"/>
    <col min="39" max="40" width="7.90625" style="12" customWidth="1"/>
    <col min="41" max="41" width="7.36328125" style="12" customWidth="1"/>
    <col min="42" max="42" width="6.6328125" style="12" customWidth="1"/>
    <col min="43" max="43" width="6.54296875" style="12" customWidth="1"/>
    <col min="44" max="44" width="6.54296875" style="13" customWidth="1"/>
    <col min="45" max="45" width="7" style="13" customWidth="1"/>
    <col min="46" max="51" width="7.54296875" style="13" customWidth="1"/>
    <col min="52" max="54" width="6.54296875" style="13" customWidth="1"/>
    <col min="55" max="55" width="7.453125" style="13" customWidth="1"/>
    <col min="56" max="58" width="6.6328125" style="13" customWidth="1"/>
    <col min="59" max="60" width="7.90625" style="13" customWidth="1"/>
    <col min="61" max="61" width="7.36328125" style="13" customWidth="1"/>
    <col min="62" max="62" width="6.6328125" style="13" customWidth="1"/>
    <col min="63" max="64" width="6.54296875" style="13" customWidth="1"/>
    <col min="65" max="65" width="7.453125" style="13" customWidth="1"/>
    <col min="66" max="68" width="6" style="13" customWidth="1"/>
    <col min="72" max="74" width="6.54296875" style="13" customWidth="1"/>
    <col min="75" max="75" width="7.54296875" style="13" customWidth="1"/>
    <col min="76" max="76" width="6" style="13" customWidth="1"/>
    <col min="77" max="78" width="5.453125" style="13" customWidth="1"/>
    <col min="79" max="81" width="6" style="13" customWidth="1"/>
    <col min="82" max="83" width="7" style="13" customWidth="1"/>
    <col min="84" max="84" width="7.26953125" style="13" customWidth="1"/>
    <col min="85" max="85" width="7.90625" style="13" customWidth="1"/>
    <col min="86" max="88" width="5.7265625" style="13" customWidth="1"/>
    <col min="89" max="91" width="6.26953125" style="13" customWidth="1"/>
    <col min="92" max="95" width="7.26953125" style="13" customWidth="1"/>
    <col min="96" max="96" width="11.54296875" style="13" customWidth="1"/>
    <col min="97" max="97" width="20" style="13" customWidth="1"/>
  </cols>
  <sheetData>
    <row r="1" spans="1:104" ht="12.9" customHeight="1" x14ac:dyDescent="0.25">
      <c r="A1" s="14"/>
    </row>
    <row r="2" spans="1:104" ht="12.9" customHeight="1" x14ac:dyDescent="0.3">
      <c r="A2" s="14"/>
      <c r="B2" s="15"/>
      <c r="C2" s="16" t="s">
        <v>0</v>
      </c>
      <c r="D2" s="17">
        <v>6354</v>
      </c>
      <c r="E2" s="17">
        <v>4144</v>
      </c>
      <c r="F2" s="18">
        <v>3371</v>
      </c>
      <c r="G2" s="17">
        <v>3143</v>
      </c>
      <c r="H2" s="18">
        <v>9276</v>
      </c>
      <c r="T2" s="19"/>
      <c r="U2" s="20" t="s">
        <v>0</v>
      </c>
      <c r="V2" s="18">
        <v>3371</v>
      </c>
      <c r="W2" s="17">
        <v>3143</v>
      </c>
      <c r="X2" s="18">
        <v>9276</v>
      </c>
      <c r="Y2" s="18">
        <v>11654</v>
      </c>
      <c r="AH2" s="19"/>
      <c r="AI2" s="20" t="s">
        <v>0</v>
      </c>
      <c r="AJ2" s="18">
        <v>9276</v>
      </c>
      <c r="AK2" s="18">
        <v>11654</v>
      </c>
      <c r="AL2" s="18">
        <v>8724</v>
      </c>
      <c r="AR2" s="19"/>
      <c r="AS2" s="20" t="s">
        <v>0</v>
      </c>
      <c r="AT2" s="18">
        <v>11654</v>
      </c>
      <c r="AU2" s="18">
        <v>8724</v>
      </c>
      <c r="AV2" s="18">
        <v>10310</v>
      </c>
      <c r="AW2" s="12"/>
      <c r="AX2" s="12"/>
      <c r="AY2" s="12"/>
      <c r="AZ2" s="12"/>
      <c r="BA2" s="12"/>
      <c r="BB2" s="19"/>
      <c r="BC2" s="20" t="s">
        <v>0</v>
      </c>
      <c r="BD2" s="18">
        <v>8724</v>
      </c>
      <c r="BE2" s="18">
        <v>10310</v>
      </c>
      <c r="BF2" s="18">
        <v>10081</v>
      </c>
      <c r="BG2" s="12"/>
      <c r="BH2" s="12"/>
      <c r="BI2" s="12"/>
      <c r="BJ2" s="12"/>
      <c r="BK2" s="12"/>
      <c r="BL2" s="19"/>
      <c r="BM2" s="20" t="s">
        <v>0</v>
      </c>
      <c r="BN2" s="18">
        <v>9402</v>
      </c>
      <c r="BO2" s="18">
        <v>8841</v>
      </c>
      <c r="BP2" s="18">
        <v>9947</v>
      </c>
      <c r="BQ2" s="12"/>
      <c r="BR2" s="12"/>
      <c r="BS2" s="12"/>
      <c r="BT2" s="12"/>
      <c r="BU2" s="12"/>
      <c r="BV2" s="19"/>
      <c r="BW2" s="20" t="s">
        <v>0</v>
      </c>
      <c r="BX2" s="18">
        <v>8841</v>
      </c>
      <c r="BY2" s="18">
        <v>9947</v>
      </c>
      <c r="BZ2" s="18">
        <v>6045</v>
      </c>
      <c r="CA2" s="12"/>
      <c r="CB2" s="12"/>
      <c r="CC2" s="12"/>
      <c r="CD2" s="12"/>
      <c r="CE2" s="12"/>
      <c r="CF2" s="19"/>
      <c r="CG2" s="20" t="s">
        <v>0</v>
      </c>
      <c r="CH2" s="18">
        <v>9947</v>
      </c>
      <c r="CI2" s="18">
        <v>6045</v>
      </c>
      <c r="CJ2" s="18">
        <v>2949</v>
      </c>
      <c r="CK2" s="12"/>
      <c r="CL2" s="12"/>
      <c r="CM2" s="12"/>
      <c r="CN2" s="12"/>
      <c r="CO2" s="12"/>
      <c r="CP2" s="19"/>
    </row>
    <row r="3" spans="1:104" ht="12.9" customHeight="1" x14ac:dyDescent="0.3">
      <c r="A3" s="14"/>
      <c r="B3" s="15"/>
      <c r="C3" s="16" t="s">
        <v>1</v>
      </c>
      <c r="D3" s="17">
        <v>9</v>
      </c>
      <c r="E3" s="17">
        <v>27</v>
      </c>
      <c r="F3" s="18">
        <v>19</v>
      </c>
      <c r="G3" s="17">
        <v>20</v>
      </c>
      <c r="H3" s="18">
        <v>22</v>
      </c>
      <c r="I3" s="11" t="s">
        <v>2</v>
      </c>
      <c r="J3" s="11"/>
      <c r="K3" s="11"/>
      <c r="L3" s="11"/>
      <c r="M3" s="11"/>
      <c r="N3" s="11"/>
      <c r="O3" s="21"/>
      <c r="P3" s="21"/>
      <c r="Q3" s="22"/>
      <c r="R3" s="10" t="s">
        <v>3</v>
      </c>
      <c r="S3" s="10"/>
      <c r="T3" s="23"/>
      <c r="U3" s="20" t="s">
        <v>1</v>
      </c>
      <c r="V3" s="18">
        <v>19</v>
      </c>
      <c r="W3" s="17">
        <v>20</v>
      </c>
      <c r="X3" s="18">
        <v>22</v>
      </c>
      <c r="Y3" s="18">
        <v>24</v>
      </c>
      <c r="Z3" s="11" t="s">
        <v>4</v>
      </c>
      <c r="AA3" s="11"/>
      <c r="AB3" s="11"/>
      <c r="AC3" s="21"/>
      <c r="AD3" s="21"/>
      <c r="AE3" s="22"/>
      <c r="AF3" s="24" t="s">
        <v>3</v>
      </c>
      <c r="AH3" s="25"/>
      <c r="AI3" s="20" t="s">
        <v>1</v>
      </c>
      <c r="AJ3" s="18">
        <v>22</v>
      </c>
      <c r="AK3" s="18">
        <v>24</v>
      </c>
      <c r="AL3" s="18">
        <v>22</v>
      </c>
      <c r="AR3" s="25"/>
      <c r="AS3" s="20" t="s">
        <v>1</v>
      </c>
      <c r="AT3" s="18">
        <v>24</v>
      </c>
      <c r="AU3" s="18">
        <v>22</v>
      </c>
      <c r="AV3" s="18">
        <v>21</v>
      </c>
      <c r="AW3" s="12"/>
      <c r="AX3" s="12"/>
      <c r="AY3" s="12"/>
      <c r="AZ3" s="12"/>
      <c r="BA3" s="12"/>
      <c r="BB3" s="19"/>
      <c r="BC3" s="20" t="s">
        <v>1</v>
      </c>
      <c r="BD3" s="18">
        <v>22</v>
      </c>
      <c r="BE3" s="18">
        <v>21</v>
      </c>
      <c r="BF3" s="18">
        <v>21</v>
      </c>
      <c r="BG3" s="12"/>
      <c r="BH3" s="12"/>
      <c r="BI3" s="12"/>
      <c r="BJ3" s="12"/>
      <c r="BK3" s="12"/>
      <c r="BL3" s="19"/>
      <c r="BM3" s="20" t="s">
        <v>1</v>
      </c>
      <c r="BN3" s="18">
        <v>21</v>
      </c>
      <c r="BO3" s="18">
        <v>21</v>
      </c>
      <c r="BP3" s="18">
        <v>28</v>
      </c>
      <c r="BQ3" s="12"/>
      <c r="BR3" s="12"/>
      <c r="BS3" s="12"/>
      <c r="BT3" s="12"/>
      <c r="BU3" s="12"/>
      <c r="BV3" s="19"/>
      <c r="BW3" s="20" t="s">
        <v>1</v>
      </c>
      <c r="BX3" s="18">
        <v>21</v>
      </c>
      <c r="BY3" s="18">
        <v>28</v>
      </c>
      <c r="BZ3" s="18">
        <v>24</v>
      </c>
      <c r="CA3" s="12"/>
      <c r="CB3" s="12"/>
      <c r="CC3" s="12"/>
      <c r="CD3" s="12"/>
      <c r="CE3" s="12"/>
      <c r="CF3" s="19"/>
      <c r="CG3" s="20" t="s">
        <v>1</v>
      </c>
      <c r="CH3" s="18">
        <v>28</v>
      </c>
      <c r="CI3" s="18">
        <v>24</v>
      </c>
      <c r="CJ3" s="18">
        <v>22</v>
      </c>
      <c r="CK3" s="12"/>
      <c r="CL3" s="12"/>
      <c r="CM3" s="12"/>
      <c r="CN3" s="12"/>
      <c r="CO3" s="12"/>
      <c r="CP3" s="19"/>
    </row>
    <row r="4" spans="1:104" ht="12.9" customHeight="1" x14ac:dyDescent="0.3">
      <c r="A4" s="26"/>
      <c r="B4" s="15"/>
      <c r="C4" s="16" t="s">
        <v>5</v>
      </c>
      <c r="D4" s="17">
        <v>7</v>
      </c>
      <c r="E4" s="17">
        <v>5</v>
      </c>
      <c r="F4" s="18">
        <v>4</v>
      </c>
      <c r="G4" s="17">
        <v>4</v>
      </c>
      <c r="H4" s="18">
        <v>10</v>
      </c>
      <c r="I4" s="27" t="s">
        <v>6</v>
      </c>
      <c r="J4" s="27" t="s">
        <v>6</v>
      </c>
      <c r="K4" s="28"/>
      <c r="L4" s="29" t="s">
        <v>7</v>
      </c>
      <c r="M4" s="29" t="s">
        <v>7</v>
      </c>
      <c r="N4" s="30"/>
      <c r="O4" s="9" t="s">
        <v>8</v>
      </c>
      <c r="P4" s="9"/>
      <c r="Q4" s="9"/>
      <c r="R4" s="31" t="s">
        <v>6</v>
      </c>
      <c r="S4" s="31" t="s">
        <v>7</v>
      </c>
      <c r="T4" s="32" t="s">
        <v>9</v>
      </c>
      <c r="U4" s="20" t="s">
        <v>5</v>
      </c>
      <c r="V4" s="18">
        <v>4</v>
      </c>
      <c r="W4" s="17">
        <v>4</v>
      </c>
      <c r="X4" s="18">
        <v>10</v>
      </c>
      <c r="Y4" s="18">
        <v>12</v>
      </c>
      <c r="Z4" s="27" t="s">
        <v>6</v>
      </c>
      <c r="AA4" s="27" t="s">
        <v>6</v>
      </c>
      <c r="AB4" s="28"/>
      <c r="AC4" s="9" t="s">
        <v>8</v>
      </c>
      <c r="AD4" s="9"/>
      <c r="AE4" s="9"/>
      <c r="AF4" s="31" t="s">
        <v>6</v>
      </c>
      <c r="AG4" s="31" t="s">
        <v>7</v>
      </c>
      <c r="AH4" s="32" t="s">
        <v>9</v>
      </c>
      <c r="AI4" s="20" t="s">
        <v>5</v>
      </c>
      <c r="AJ4" s="18">
        <v>10</v>
      </c>
      <c r="AK4" s="18">
        <v>12</v>
      </c>
      <c r="AL4" s="18">
        <v>10</v>
      </c>
      <c r="AM4" s="9" t="s">
        <v>8</v>
      </c>
      <c r="AN4" s="9"/>
      <c r="AO4" s="9"/>
      <c r="AP4" s="31" t="s">
        <v>6</v>
      </c>
      <c r="AQ4" s="31" t="s">
        <v>7</v>
      </c>
      <c r="AR4" s="32" t="s">
        <v>9</v>
      </c>
      <c r="AS4" s="20" t="s">
        <v>5</v>
      </c>
      <c r="AT4" s="18">
        <v>12</v>
      </c>
      <c r="AU4" s="18">
        <v>10</v>
      </c>
      <c r="AV4" s="18">
        <v>11</v>
      </c>
      <c r="AW4" s="9" t="s">
        <v>8</v>
      </c>
      <c r="AX4" s="9"/>
      <c r="AY4" s="9"/>
      <c r="AZ4" s="31" t="s">
        <v>6</v>
      </c>
      <c r="BA4" s="31" t="s">
        <v>7</v>
      </c>
      <c r="BB4" s="32" t="s">
        <v>9</v>
      </c>
      <c r="BC4" s="20" t="s">
        <v>5</v>
      </c>
      <c r="BD4" s="18">
        <v>10</v>
      </c>
      <c r="BE4" s="18">
        <v>11</v>
      </c>
      <c r="BF4" s="18">
        <v>11</v>
      </c>
      <c r="BG4" s="9" t="s">
        <v>8</v>
      </c>
      <c r="BH4" s="9"/>
      <c r="BI4" s="9"/>
      <c r="BJ4" s="31" t="s">
        <v>6</v>
      </c>
      <c r="BK4" s="31" t="s">
        <v>7</v>
      </c>
      <c r="BL4" s="32" t="s">
        <v>9</v>
      </c>
      <c r="BM4" s="20" t="s">
        <v>5</v>
      </c>
      <c r="BN4" s="18">
        <v>11</v>
      </c>
      <c r="BO4" s="18">
        <v>11</v>
      </c>
      <c r="BP4" s="18">
        <v>12</v>
      </c>
      <c r="BQ4" s="9" t="s">
        <v>8</v>
      </c>
      <c r="BR4" s="9"/>
      <c r="BS4" s="9"/>
      <c r="BT4" s="31" t="s">
        <v>6</v>
      </c>
      <c r="BU4" s="31" t="s">
        <v>7</v>
      </c>
      <c r="BV4" s="32" t="s">
        <v>9</v>
      </c>
      <c r="BW4" s="20" t="s">
        <v>5</v>
      </c>
      <c r="BX4" s="18">
        <v>11</v>
      </c>
      <c r="BY4" s="18">
        <v>12</v>
      </c>
      <c r="BZ4" s="18">
        <v>7</v>
      </c>
      <c r="CA4" s="9" t="s">
        <v>8</v>
      </c>
      <c r="CB4" s="9"/>
      <c r="CC4" s="9"/>
      <c r="CD4" s="31" t="s">
        <v>6</v>
      </c>
      <c r="CE4" s="31" t="s">
        <v>7</v>
      </c>
      <c r="CF4" s="32" t="s">
        <v>9</v>
      </c>
      <c r="CG4" s="20" t="s">
        <v>5</v>
      </c>
      <c r="CH4" s="18">
        <v>12</v>
      </c>
      <c r="CI4" s="18">
        <v>7</v>
      </c>
      <c r="CJ4" s="18">
        <v>5</v>
      </c>
      <c r="CK4" s="9" t="s">
        <v>8</v>
      </c>
      <c r="CL4" s="9"/>
      <c r="CM4" s="9"/>
      <c r="CN4" s="31" t="s">
        <v>6</v>
      </c>
      <c r="CO4" s="31" t="s">
        <v>7</v>
      </c>
      <c r="CP4" s="32" t="s">
        <v>9</v>
      </c>
    </row>
    <row r="5" spans="1:104" ht="12.9" customHeight="1" x14ac:dyDescent="0.3">
      <c r="A5" s="26"/>
      <c r="B5" s="15"/>
      <c r="C5" s="16" t="s">
        <v>10</v>
      </c>
      <c r="D5" s="17">
        <f>IF(D3/10&gt;=1,1,D3/10)*IF(D4/4&gt;=1,1,D4/4)</f>
        <v>0.9</v>
      </c>
      <c r="E5" s="17">
        <f>IF(E3/10&gt;=1,1,E3/10)*IF(E4/4&gt;=1,1,E4/4)</f>
        <v>1</v>
      </c>
      <c r="F5" s="17">
        <f>IF(F3/10&gt;=1,1,F3/10)*IF(F4/4&gt;=1,1,F4/4)</f>
        <v>1</v>
      </c>
      <c r="G5" s="17">
        <f>IF(G3/10&gt;=1,1,G3/10)*IF(G4/4&gt;=1,1,G4/4)</f>
        <v>1</v>
      </c>
      <c r="H5" s="17">
        <f>IF(H3/10&gt;=1,1,H3/10)*IF(H4/4&gt;=1,1,H4/4)</f>
        <v>1</v>
      </c>
      <c r="I5" s="27">
        <f>IF((375+(1/70)*(D2-2500))&gt;425,425,375+(1/70)*(D2-2500))</f>
        <v>425</v>
      </c>
      <c r="J5" s="27">
        <f>IF((375+(1/70)*(E2-2500))&gt;425,425,375+(1/70)*(E2-2500))</f>
        <v>398.48571428571427</v>
      </c>
      <c r="K5" s="33"/>
      <c r="L5" s="27">
        <f>IF((400+(1/70)*(F2-2500))&gt;450,450,400+(1/70)*(F2-2500))</f>
        <v>412.44285714285712</v>
      </c>
      <c r="M5" s="27">
        <f>IF((400+(1/70)*(G2-2500))&gt;450,450,400+(1/70)*(G2-2500))</f>
        <v>409.18571428571431</v>
      </c>
      <c r="N5" s="30"/>
      <c r="O5" s="9"/>
      <c r="P5" s="9"/>
      <c r="Q5" s="9"/>
      <c r="R5" s="34">
        <f>MAX(I5:J5)</f>
        <v>425</v>
      </c>
      <c r="S5" s="34">
        <f>MAX(L5:M5)</f>
        <v>412.44285714285712</v>
      </c>
      <c r="T5" s="35">
        <v>550</v>
      </c>
      <c r="U5" s="36" t="s">
        <v>10</v>
      </c>
      <c r="V5" s="17">
        <f>IF(V3/10&gt;=1,1,V3/10)*IF(V4/4&gt;=1,1,V4/4)</f>
        <v>1</v>
      </c>
      <c r="W5" s="17">
        <f>IF(W3/10&gt;=1,1,W3/10)*IF(W4/4&gt;=1,1,W4/4)</f>
        <v>1</v>
      </c>
      <c r="X5" s="17">
        <f>IF(X3/10&gt;=1,1,X3/10)*IF(X4/4&gt;=1,1,X4/4)</f>
        <v>1</v>
      </c>
      <c r="Y5" s="17">
        <f>IF(Y3/10&gt;=1,1,Y3/10)*IF(Y4/4&gt;=1,1,Y4/4)</f>
        <v>1</v>
      </c>
      <c r="Z5" s="27">
        <f>IF((375+(1/70)*(V2-2500))&gt;425,425,375+(1/70)*(V2-2500))</f>
        <v>387.44285714285712</v>
      </c>
      <c r="AA5" s="27">
        <f>IF((375+(1/70)*(W2-2500))&gt;425,425,375+(1/70)*(W2-2500))</f>
        <v>384.18571428571431</v>
      </c>
      <c r="AB5" s="33"/>
      <c r="AC5" s="9"/>
      <c r="AD5" s="9"/>
      <c r="AE5" s="9"/>
      <c r="AF5" s="34">
        <f>MAX(Z5:AA5)</f>
        <v>387.44285714285712</v>
      </c>
      <c r="AG5" s="34">
        <f>IF((400+(1/70)*(X2-2500))&gt;450,450,400+(1/70)*(X2-2500))</f>
        <v>450</v>
      </c>
      <c r="AH5" s="37">
        <f>IF((450+(1/35)*(Y2-2500))&gt;550,550,450+(1/35)*(Y2-2500))</f>
        <v>550</v>
      </c>
      <c r="AI5" s="38" t="s">
        <v>10</v>
      </c>
      <c r="AJ5" s="17">
        <f>IF(AJ3/10&gt;=1,1,AJ3/10)*IF(AJ4/4&gt;=1,1,AJ4/4)</f>
        <v>1</v>
      </c>
      <c r="AK5" s="17">
        <f>IF(AK3/10&gt;=1,1,AK3/10)*IF(AK4/4&gt;=1,1,AK4/4)</f>
        <v>1</v>
      </c>
      <c r="AL5" s="17">
        <f>IF(AL3/10&gt;=1,1,AL3/10)*IF(AL4/4&gt;=1,1,AL4/4)</f>
        <v>1</v>
      </c>
      <c r="AM5" s="9"/>
      <c r="AN5" s="9"/>
      <c r="AO5" s="9"/>
      <c r="AP5" s="39">
        <f>IF((375+(1/70)*(AJ2-2500))&gt;425,425,375+(1/70)*(AJ2-2500))</f>
        <v>425</v>
      </c>
      <c r="AQ5" s="34">
        <f>IF((400+(1/70)*(AK2-2500))&gt;450,450,400+(1/70)*(AK2-2500))</f>
        <v>450</v>
      </c>
      <c r="AR5" s="40">
        <f>IF((450+(1/35)*(AL2-2500))&gt;550,550,450+(1/35)*(AL2-2500))</f>
        <v>550</v>
      </c>
      <c r="AS5" s="38" t="s">
        <v>10</v>
      </c>
      <c r="AT5" s="17">
        <f>IF(AT3/10&gt;=1,1,AT3/10)*IF(AT4/4&gt;=1,1,AT4/4)</f>
        <v>1</v>
      </c>
      <c r="AU5" s="17">
        <f>IF(AU3/10&gt;=1,1,AU3/10)*IF(AU4/4&gt;=1,1,AU4/4)</f>
        <v>1</v>
      </c>
      <c r="AV5" s="17">
        <f>IF(AV3/10&gt;=1,1,AV3/10)*IF(AV4/4&gt;=1,1,AV4/4)</f>
        <v>1</v>
      </c>
      <c r="AW5" s="9"/>
      <c r="AX5" s="9"/>
      <c r="AY5" s="9"/>
      <c r="AZ5" s="39">
        <f>IF((375+(1/70)*(AT2-2500))&gt;425,425,375+(1/70)*(AT2-2500))</f>
        <v>425</v>
      </c>
      <c r="BA5" s="34">
        <f>IF((400+(1/70)*(AU2-2500))&gt;450,450,400+(1/70)*(AU2-2500))</f>
        <v>450</v>
      </c>
      <c r="BB5" s="41">
        <f>IF((450+(1/35)*(AV2-2500))&gt;550,550,450+(1/35)*(AV2-2500))</f>
        <v>550</v>
      </c>
      <c r="BC5" s="38" t="s">
        <v>10</v>
      </c>
      <c r="BD5" s="17">
        <f>IF(BD3/10&gt;=1,1,BD3/10)*IF(BD4/4&gt;=1,1,BD4/4)</f>
        <v>1</v>
      </c>
      <c r="BE5" s="17">
        <f>IF(BE3/10&gt;=1,1,BE3/10)*IF(BE4/4&gt;=1,1,BE4/4)</f>
        <v>1</v>
      </c>
      <c r="BF5" s="17">
        <f>IF(BF3/10&gt;=1,1,BF3/10)*IF(BF4/4&gt;=1,1,BF4/4)</f>
        <v>1</v>
      </c>
      <c r="BG5" s="9"/>
      <c r="BH5" s="9"/>
      <c r="BI5" s="9"/>
      <c r="BJ5" s="39">
        <f>IF((375+(1/70)*(BD2-2500))&gt;425,425,375+(1/70)*(BD2-2500))</f>
        <v>425</v>
      </c>
      <c r="BK5" s="34">
        <f>IF((400+(1/70)*(BE2-2500))&gt;450,450,400+(1/70)*(BE2-2500))</f>
        <v>450</v>
      </c>
      <c r="BL5" s="41">
        <f>IF((450+(1/35)*(BF2-2500))&gt;550,550,450+(1/35)*(BF2-2500))</f>
        <v>550</v>
      </c>
      <c r="BM5" s="38" t="s">
        <v>10</v>
      </c>
      <c r="BN5" s="17">
        <f>IF(BN3/10&gt;=1,1,BN3/10)*IF(BN4/4&gt;=1,1,BN4/4)</f>
        <v>1</v>
      </c>
      <c r="BO5" s="17">
        <f>IF(BO3/10&gt;=1,1,BO3/10)*IF(BO4/4&gt;=1,1,BO4/4)</f>
        <v>1</v>
      </c>
      <c r="BP5" s="17">
        <f>IF(BP3/10&gt;=1,1,BP3/10)*IF(BP4/4&gt;=1,1,BP4/4)</f>
        <v>1</v>
      </c>
      <c r="BQ5" s="9"/>
      <c r="BR5" s="9"/>
      <c r="BS5" s="9"/>
      <c r="BT5" s="39">
        <f>IF((375+(1/70)*(BN2-2500))&gt;425,425,375+(1/70)*(BN2-2500))</f>
        <v>425</v>
      </c>
      <c r="BU5" s="34">
        <f>IF((400+(1/70)*(BO2-2500))&gt;450,450,400+(1/70)*(BO2-2500))</f>
        <v>450</v>
      </c>
      <c r="BV5" s="41">
        <f>IF((450+(1/35)*(BP2-2500))&gt;550,550,450+(1/35)*(BP2-2500))</f>
        <v>550</v>
      </c>
      <c r="BW5" s="38" t="s">
        <v>10</v>
      </c>
      <c r="BX5" s="17">
        <f>IF(BX3/10&gt;=1,1,BX3/10)*IF(BX4/4&gt;=1,1,BX4/4)</f>
        <v>1</v>
      </c>
      <c r="BY5" s="17">
        <f>IF(BY3/10&gt;=1,1,BY3/10)*IF(BY4/4&gt;=1,1,BY4/4)</f>
        <v>1</v>
      </c>
      <c r="BZ5" s="17">
        <f>IF(BZ3/10&gt;=1,1,BZ3/10)*IF(BZ4/4&gt;=1,1,BZ4/4)</f>
        <v>1</v>
      </c>
      <c r="CA5" s="9"/>
      <c r="CB5" s="9"/>
      <c r="CC5" s="9"/>
      <c r="CD5" s="39">
        <f>IF((375+(1/70)*(BX2-2500))&gt;425,425,375+(1/70)*(BX2-2500))</f>
        <v>425</v>
      </c>
      <c r="CE5" s="34">
        <f>IF((400+(1/70)*(BY2-2500))&gt;450,450,400+(1/70)*(BY2-2500))</f>
        <v>450</v>
      </c>
      <c r="CF5" s="41">
        <f>IF((450+(1/35)*(BZ2-2500))&gt;550,550,450+(1/35)*(BZ2-2500))</f>
        <v>550</v>
      </c>
      <c r="CG5" s="38" t="s">
        <v>10</v>
      </c>
      <c r="CH5" s="17">
        <f>IF(CH3/10&gt;=1,1,CH3/10)*IF(CH4/4&gt;=1,1,CH4/4)</f>
        <v>1</v>
      </c>
      <c r="CI5" s="17">
        <f>IF(CI3/10&gt;=1,1,CI3/10)*IF(CI4/4&gt;=1,1,CI4/4)</f>
        <v>1</v>
      </c>
      <c r="CJ5" s="17">
        <f>IF(CJ3/10&gt;=1,1,CJ3/10)*IF(CJ4/4&gt;=1,1,CJ4/4)</f>
        <v>1</v>
      </c>
      <c r="CK5" s="9"/>
      <c r="CL5" s="9"/>
      <c r="CM5" s="9"/>
      <c r="CN5" s="39">
        <f>IF((375+(1/70)*(CH2-2500))&gt;425,425,375+(1/70)*(CH2-2500))</f>
        <v>425</v>
      </c>
      <c r="CO5" s="34">
        <f>IF((400+(1/70)*(CI2-2500))&gt;450,450,400+(1/70)*(CI2-2500))</f>
        <v>450</v>
      </c>
      <c r="CP5" s="41">
        <f>IF((450+(1/35)*(CJ2-2500))&gt;550,550,450+(1/35)*(CJ2-2500))</f>
        <v>462.82857142857142</v>
      </c>
      <c r="CQ5" s="42"/>
    </row>
    <row r="6" spans="1:104" ht="12.9" customHeight="1" x14ac:dyDescent="0.3">
      <c r="A6" s="26"/>
      <c r="B6" s="26"/>
      <c r="C6" s="26"/>
      <c r="D6" s="8">
        <v>2013</v>
      </c>
      <c r="E6" s="8"/>
      <c r="F6" s="8">
        <v>2014</v>
      </c>
      <c r="G6" s="8"/>
      <c r="H6" s="43">
        <v>2015</v>
      </c>
      <c r="I6" s="7">
        <v>2013</v>
      </c>
      <c r="J6" s="7"/>
      <c r="K6" s="7"/>
      <c r="L6" s="6">
        <v>2014</v>
      </c>
      <c r="M6" s="6"/>
      <c r="N6" s="6"/>
      <c r="O6" s="45">
        <v>2013</v>
      </c>
      <c r="P6" s="45">
        <v>2014</v>
      </c>
      <c r="Q6" s="45">
        <v>2015</v>
      </c>
      <c r="R6" s="43">
        <v>2013</v>
      </c>
      <c r="S6" s="43">
        <v>2014</v>
      </c>
      <c r="T6" s="44">
        <v>2015</v>
      </c>
      <c r="U6" s="46">
        <v>2016</v>
      </c>
      <c r="V6" s="5">
        <v>2014</v>
      </c>
      <c r="W6" s="5"/>
      <c r="X6" s="43">
        <v>2015</v>
      </c>
      <c r="Y6" s="43">
        <v>2016</v>
      </c>
      <c r="Z6" s="7">
        <v>2014</v>
      </c>
      <c r="AA6" s="7"/>
      <c r="AB6" s="7"/>
      <c r="AC6" s="45">
        <v>2014</v>
      </c>
      <c r="AD6" s="45">
        <v>2015</v>
      </c>
      <c r="AE6" s="45">
        <v>2016</v>
      </c>
      <c r="AF6" s="43">
        <v>2014</v>
      </c>
      <c r="AG6" s="43">
        <v>2015</v>
      </c>
      <c r="AH6" s="44">
        <v>2016</v>
      </c>
      <c r="AI6" s="47">
        <v>2017</v>
      </c>
      <c r="AJ6" s="48">
        <v>2015</v>
      </c>
      <c r="AK6" s="43">
        <v>2016</v>
      </c>
      <c r="AL6" s="43">
        <v>2017</v>
      </c>
      <c r="AM6" s="45">
        <v>2015</v>
      </c>
      <c r="AN6" s="45">
        <v>2016</v>
      </c>
      <c r="AO6" s="45">
        <v>2017</v>
      </c>
      <c r="AP6" s="43">
        <v>2015</v>
      </c>
      <c r="AQ6" s="44">
        <v>2016</v>
      </c>
      <c r="AR6" s="44">
        <v>2017</v>
      </c>
      <c r="AS6" s="49">
        <v>2018</v>
      </c>
      <c r="AT6" s="43">
        <v>2016</v>
      </c>
      <c r="AU6" s="43">
        <v>2017</v>
      </c>
      <c r="AV6" s="43">
        <v>2018</v>
      </c>
      <c r="AW6" s="43">
        <v>2016</v>
      </c>
      <c r="AX6" s="43">
        <v>2017</v>
      </c>
      <c r="AY6" s="43">
        <v>2018</v>
      </c>
      <c r="AZ6" s="43">
        <v>2016</v>
      </c>
      <c r="BA6" s="43">
        <v>2017</v>
      </c>
      <c r="BB6" s="43">
        <v>2018</v>
      </c>
      <c r="BC6" s="50">
        <v>2019</v>
      </c>
      <c r="BD6" s="43">
        <v>2017</v>
      </c>
      <c r="BE6" s="43">
        <v>2018</v>
      </c>
      <c r="BF6" s="43">
        <v>2019</v>
      </c>
      <c r="BG6" s="43">
        <v>2017</v>
      </c>
      <c r="BH6" s="43">
        <v>2018</v>
      </c>
      <c r="BI6" s="43">
        <v>2019</v>
      </c>
      <c r="BJ6" s="43">
        <v>2017</v>
      </c>
      <c r="BK6" s="43">
        <v>2018</v>
      </c>
      <c r="BL6" s="43">
        <v>2019</v>
      </c>
      <c r="BM6" s="50">
        <v>2020</v>
      </c>
      <c r="BN6" s="43">
        <v>2018</v>
      </c>
      <c r="BO6" s="43">
        <v>2019</v>
      </c>
      <c r="BP6" s="43">
        <v>2020</v>
      </c>
      <c r="BQ6" s="43">
        <v>2018</v>
      </c>
      <c r="BR6" s="43">
        <v>2019</v>
      </c>
      <c r="BS6" s="43">
        <v>2020</v>
      </c>
      <c r="BT6" s="43">
        <v>2018</v>
      </c>
      <c r="BU6" s="43">
        <v>2019</v>
      </c>
      <c r="BV6" s="43">
        <v>2020</v>
      </c>
      <c r="BW6" s="50">
        <v>2021</v>
      </c>
      <c r="BX6" s="43">
        <v>2019</v>
      </c>
      <c r="BY6" s="43">
        <v>2020</v>
      </c>
      <c r="BZ6" s="43">
        <v>2021</v>
      </c>
      <c r="CA6" s="43">
        <v>2019</v>
      </c>
      <c r="CB6" s="43">
        <v>2020</v>
      </c>
      <c r="CC6" s="43">
        <v>2021</v>
      </c>
      <c r="CD6" s="43">
        <v>2019</v>
      </c>
      <c r="CE6" s="43">
        <v>2020</v>
      </c>
      <c r="CF6" s="43">
        <v>2021</v>
      </c>
      <c r="CG6" s="50">
        <v>2022</v>
      </c>
      <c r="CH6" s="43">
        <v>2020</v>
      </c>
      <c r="CI6" s="43">
        <v>2021</v>
      </c>
      <c r="CJ6" s="43">
        <v>2022</v>
      </c>
      <c r="CK6" s="43">
        <v>2020</v>
      </c>
      <c r="CL6" s="43">
        <v>2021</v>
      </c>
      <c r="CM6" s="43">
        <v>2022</v>
      </c>
      <c r="CN6" s="43">
        <v>2020</v>
      </c>
      <c r="CO6" s="43">
        <v>2021</v>
      </c>
      <c r="CP6" s="43">
        <v>2022</v>
      </c>
      <c r="CQ6" s="50">
        <v>2023</v>
      </c>
    </row>
    <row r="7" spans="1:104" ht="12.9" customHeight="1" x14ac:dyDescent="0.3">
      <c r="A7" s="31" t="s">
        <v>11</v>
      </c>
      <c r="B7" s="31" t="s">
        <v>12</v>
      </c>
      <c r="C7" s="31" t="s">
        <v>13</v>
      </c>
      <c r="D7" s="51" t="s">
        <v>14</v>
      </c>
      <c r="E7" s="51" t="s">
        <v>15</v>
      </c>
      <c r="F7" s="51" t="s">
        <v>14</v>
      </c>
      <c r="G7" s="51" t="s">
        <v>15</v>
      </c>
      <c r="H7" s="51" t="s">
        <v>16</v>
      </c>
      <c r="I7" s="52" t="s">
        <v>17</v>
      </c>
      <c r="J7" s="52" t="s">
        <v>18</v>
      </c>
      <c r="K7" s="52" t="s">
        <v>19</v>
      </c>
      <c r="L7" s="52" t="s">
        <v>20</v>
      </c>
      <c r="M7" s="52" t="s">
        <v>21</v>
      </c>
      <c r="N7" s="52" t="s">
        <v>22</v>
      </c>
      <c r="O7" s="52" t="s">
        <v>23</v>
      </c>
      <c r="P7" s="52" t="s">
        <v>24</v>
      </c>
      <c r="Q7" s="52" t="s">
        <v>25</v>
      </c>
      <c r="R7" s="52" t="s">
        <v>26</v>
      </c>
      <c r="S7" s="52" t="s">
        <v>27</v>
      </c>
      <c r="T7" s="52" t="s">
        <v>28</v>
      </c>
      <c r="U7" s="53" t="s">
        <v>29</v>
      </c>
      <c r="V7" s="54" t="s">
        <v>14</v>
      </c>
      <c r="W7" s="51" t="s">
        <v>15</v>
      </c>
      <c r="X7" s="51" t="s">
        <v>16</v>
      </c>
      <c r="Y7" s="51" t="s">
        <v>16</v>
      </c>
      <c r="Z7" s="52" t="s">
        <v>17</v>
      </c>
      <c r="AA7" s="52" t="s">
        <v>18</v>
      </c>
      <c r="AB7" s="52" t="s">
        <v>19</v>
      </c>
      <c r="AC7" s="55" t="s">
        <v>23</v>
      </c>
      <c r="AD7" s="52" t="s">
        <v>24</v>
      </c>
      <c r="AE7" s="52" t="s">
        <v>25</v>
      </c>
      <c r="AF7" s="52" t="s">
        <v>26</v>
      </c>
      <c r="AG7" s="52" t="s">
        <v>27</v>
      </c>
      <c r="AH7" s="52" t="s">
        <v>28</v>
      </c>
      <c r="AI7" s="53" t="s">
        <v>29</v>
      </c>
      <c r="AJ7" s="56" t="s">
        <v>16</v>
      </c>
      <c r="AK7" s="51" t="s">
        <v>16</v>
      </c>
      <c r="AL7" s="56" t="s">
        <v>16</v>
      </c>
      <c r="AM7" s="55" t="s">
        <v>23</v>
      </c>
      <c r="AN7" s="57" t="s">
        <v>24</v>
      </c>
      <c r="AO7" s="52" t="s">
        <v>25</v>
      </c>
      <c r="AP7" s="57" t="s">
        <v>26</v>
      </c>
      <c r="AQ7" s="52" t="s">
        <v>27</v>
      </c>
      <c r="AR7" s="52" t="s">
        <v>28</v>
      </c>
      <c r="AS7" s="53" t="s">
        <v>29</v>
      </c>
      <c r="AT7" s="56" t="s">
        <v>16</v>
      </c>
      <c r="AU7" s="51" t="s">
        <v>16</v>
      </c>
      <c r="AV7" s="56" t="s">
        <v>16</v>
      </c>
      <c r="AW7" s="55" t="s">
        <v>23</v>
      </c>
      <c r="AX7" s="57" t="s">
        <v>24</v>
      </c>
      <c r="AY7" s="52" t="s">
        <v>25</v>
      </c>
      <c r="AZ7" s="57" t="s">
        <v>26</v>
      </c>
      <c r="BA7" s="52" t="s">
        <v>27</v>
      </c>
      <c r="BB7" s="52" t="s">
        <v>28</v>
      </c>
      <c r="BC7" s="53" t="s">
        <v>29</v>
      </c>
      <c r="BD7" s="56" t="s">
        <v>16</v>
      </c>
      <c r="BE7" s="51" t="s">
        <v>16</v>
      </c>
      <c r="BF7" s="56" t="s">
        <v>16</v>
      </c>
      <c r="BG7" s="55" t="s">
        <v>23</v>
      </c>
      <c r="BH7" s="57" t="s">
        <v>24</v>
      </c>
      <c r="BI7" s="52" t="s">
        <v>25</v>
      </c>
      <c r="BJ7" s="57" t="s">
        <v>26</v>
      </c>
      <c r="BK7" s="52" t="s">
        <v>27</v>
      </c>
      <c r="BL7" s="52" t="s">
        <v>28</v>
      </c>
      <c r="BM7" s="58" t="s">
        <v>29</v>
      </c>
      <c r="BN7" s="56" t="s">
        <v>16</v>
      </c>
      <c r="BO7" s="51" t="s">
        <v>16</v>
      </c>
      <c r="BP7" s="56" t="s">
        <v>16</v>
      </c>
      <c r="BQ7" s="55" t="s">
        <v>23</v>
      </c>
      <c r="BR7" s="57" t="s">
        <v>24</v>
      </c>
      <c r="BS7" s="52" t="s">
        <v>25</v>
      </c>
      <c r="BT7" s="57" t="s">
        <v>26</v>
      </c>
      <c r="BU7" s="52" t="s">
        <v>27</v>
      </c>
      <c r="BV7" s="52" t="s">
        <v>28</v>
      </c>
      <c r="BW7" s="58" t="s">
        <v>29</v>
      </c>
      <c r="BX7" s="56" t="s">
        <v>16</v>
      </c>
      <c r="BY7" s="51" t="s">
        <v>16</v>
      </c>
      <c r="BZ7" s="56" t="s">
        <v>16</v>
      </c>
      <c r="CA7" s="55" t="s">
        <v>23</v>
      </c>
      <c r="CB7" s="57" t="s">
        <v>24</v>
      </c>
      <c r="CC7" s="52" t="s">
        <v>25</v>
      </c>
      <c r="CD7" s="57" t="s">
        <v>26</v>
      </c>
      <c r="CE7" s="52" t="s">
        <v>27</v>
      </c>
      <c r="CF7" s="52" t="s">
        <v>28</v>
      </c>
      <c r="CG7" s="58" t="s">
        <v>29</v>
      </c>
      <c r="CH7" s="56" t="s">
        <v>16</v>
      </c>
      <c r="CI7" s="51" t="s">
        <v>16</v>
      </c>
      <c r="CJ7" s="56" t="s">
        <v>16</v>
      </c>
      <c r="CK7" s="55" t="s">
        <v>23</v>
      </c>
      <c r="CL7" s="57" t="s">
        <v>24</v>
      </c>
      <c r="CM7" s="52" t="s">
        <v>25</v>
      </c>
      <c r="CN7" s="57" t="s">
        <v>26</v>
      </c>
      <c r="CO7" s="52" t="s">
        <v>27</v>
      </c>
      <c r="CP7" s="52" t="s">
        <v>28</v>
      </c>
      <c r="CQ7" s="58" t="s">
        <v>29</v>
      </c>
    </row>
    <row r="8" spans="1:104" ht="12.9" customHeight="1" x14ac:dyDescent="0.3">
      <c r="A8" s="59">
        <v>1</v>
      </c>
      <c r="B8" s="60" t="s">
        <v>30</v>
      </c>
      <c r="C8" s="61" t="s">
        <v>31</v>
      </c>
      <c r="D8" s="62"/>
      <c r="E8" s="63">
        <v>2719</v>
      </c>
      <c r="F8" s="64">
        <v>2227</v>
      </c>
      <c r="G8" s="64">
        <v>2489</v>
      </c>
      <c r="H8" s="64">
        <v>8010</v>
      </c>
      <c r="I8" s="59">
        <f t="shared" ref="I8:I39" si="0">D8/D$2*D$5*I$5</f>
        <v>0</v>
      </c>
      <c r="J8" s="59">
        <f t="shared" ref="J8:J39" si="1">E8/E$2*E$5*J$5</f>
        <v>261.45817015995584</v>
      </c>
      <c r="K8" s="59">
        <f t="shared" ref="K8:K39" si="2">I8/MAX(I$8:I$107)*MAX(J$8:J$107)</f>
        <v>0</v>
      </c>
      <c r="L8" s="59">
        <f t="shared" ref="L8:L39" si="3">F8/F$2*F$5*L$5</f>
        <v>272.47411535364665</v>
      </c>
      <c r="M8" s="59">
        <f t="shared" ref="M8:M39" si="4">G8/G$2*G$5*M$5</f>
        <v>324.0417571928549</v>
      </c>
      <c r="N8" s="59">
        <f t="shared" ref="N8:N39" si="5">M8/MAX(M$8:M$107)*MAX(L$8:L$107)</f>
        <v>330.7682223219162</v>
      </c>
      <c r="O8" s="65"/>
      <c r="P8" s="65"/>
      <c r="Q8" s="65"/>
      <c r="R8" s="65">
        <f t="shared" ref="R8:R39" si="6">MAX(J8:K8)</f>
        <v>261.45817015995584</v>
      </c>
      <c r="S8" s="65">
        <f t="shared" ref="S8:S39" si="7">MAX(L8,N8)</f>
        <v>330.7682223219162</v>
      </c>
      <c r="T8" s="65">
        <f>H8/H$2*H$5*T$5</f>
        <v>474.93531694695986</v>
      </c>
      <c r="U8" s="66">
        <f t="shared" ref="U8:U39" si="8">SUM(R8+O8,S8+P8,T8+Q8)-MIN(R8+O8,S8+P8,T8+Q8)</f>
        <v>805.70353926887606</v>
      </c>
      <c r="V8" s="67">
        <v>2227</v>
      </c>
      <c r="W8" s="64">
        <v>2489</v>
      </c>
      <c r="X8" s="64">
        <v>8010</v>
      </c>
      <c r="Y8" s="64">
        <v>9237</v>
      </c>
      <c r="Z8" s="59">
        <f t="shared" ref="Z8:Z39" si="9">V8/V$2*V$5*Z$5</f>
        <v>255.95824469212187</v>
      </c>
      <c r="AA8" s="59">
        <f t="shared" ref="AA8:AA39" si="10">W8/W$2*W$5*AA$5</f>
        <v>304.24379346393351</v>
      </c>
      <c r="AB8" s="59">
        <f t="shared" ref="AB8:AB39" si="11">Z8/MAX(Z$8:Z$107)*MAX(AA$8:AA$107)</f>
        <v>250.62431298265048</v>
      </c>
      <c r="AC8" s="65"/>
      <c r="AD8" s="65"/>
      <c r="AE8" s="65"/>
      <c r="AF8" s="65">
        <f t="shared" ref="AF8:AF39" si="12">MAX(AA8:AB8)</f>
        <v>304.24379346393351</v>
      </c>
      <c r="AG8" s="65">
        <f t="shared" ref="AG8:AH10" si="13">X8/X$2*X$5*AG$5</f>
        <v>388.58344113842173</v>
      </c>
      <c r="AH8" s="65">
        <f t="shared" si="13"/>
        <v>435.93186888621938</v>
      </c>
      <c r="AI8" s="66">
        <f t="shared" ref="AI8:AI39" si="14">SUM(AF8+AC8,AG8+AD8,AH8+AE8)-MIN(AF8+AC8,AG8+AD8,AH8+AE8)</f>
        <v>824.51531002464094</v>
      </c>
      <c r="AJ8" s="64">
        <v>8010</v>
      </c>
      <c r="AK8" s="64">
        <v>9237</v>
      </c>
      <c r="AL8" s="68">
        <v>6570</v>
      </c>
      <c r="AM8" s="65"/>
      <c r="AN8" s="65"/>
      <c r="AO8" s="69">
        <f>$CX$33</f>
        <v>52.398782439248052</v>
      </c>
      <c r="AP8" s="65">
        <f t="shared" ref="AP8:AR10" si="15">AJ8/AJ$2*AJ$5*AP$5</f>
        <v>366.9954721862872</v>
      </c>
      <c r="AQ8" s="65">
        <f t="shared" si="15"/>
        <v>356.67152908872492</v>
      </c>
      <c r="AR8" s="65">
        <f t="shared" si="15"/>
        <v>414.20220082530949</v>
      </c>
      <c r="AS8" s="66">
        <f t="shared" ref="AS8:AS39" si="16">SUM(AP8+AM8,AQ8+AN8,AR8+AO8)-MIN(AP8+AM8,AQ8+AN8,AR8+AO8)</f>
        <v>833.5964554508447</v>
      </c>
      <c r="AT8" s="70">
        <v>9237</v>
      </c>
      <c r="AU8" s="71">
        <v>6570</v>
      </c>
      <c r="AV8" s="72">
        <v>8983</v>
      </c>
      <c r="AW8" s="73"/>
      <c r="AX8" s="74">
        <f>$CX$33*$AQ$5/$AR$5</f>
        <v>42.871731086657498</v>
      </c>
      <c r="AY8" s="75"/>
      <c r="AZ8" s="65">
        <f t="shared" ref="AZ8:BB10" si="17">AT8/AT$2*AT$5*AZ$5</f>
        <v>336.85644413935131</v>
      </c>
      <c r="BA8" s="65">
        <f t="shared" si="17"/>
        <v>338.89270976616234</v>
      </c>
      <c r="BB8" s="65">
        <f t="shared" si="17"/>
        <v>479.20950533462656</v>
      </c>
      <c r="BC8" s="66">
        <f t="shared" ref="BC8:BC39" si="18">SUM(AZ8+AW8,BA8+AX8,BB8+AY8)-MIN(AZ8+AW8,BA8+AX8,BB8+AY8)</f>
        <v>860.97394618744636</v>
      </c>
      <c r="BD8" s="71">
        <v>6570</v>
      </c>
      <c r="BE8" s="76">
        <v>8983</v>
      </c>
      <c r="BF8" s="77">
        <v>8841</v>
      </c>
      <c r="BG8" s="74">
        <f>$CX$33*$AP$5/$AR$5</f>
        <v>40.489968248509861</v>
      </c>
      <c r="BH8" s="75"/>
      <c r="BI8" s="78">
        <f>$CX$40</f>
        <v>8.5665001487947503</v>
      </c>
      <c r="BJ8" s="65">
        <f t="shared" ref="BJ8:BL10" si="19">BD8/BD$2*BD$5*BJ$5</f>
        <v>320.0653370013755</v>
      </c>
      <c r="BK8" s="65">
        <f t="shared" si="19"/>
        <v>392.08050436469443</v>
      </c>
      <c r="BL8" s="79">
        <f t="shared" si="19"/>
        <v>482.34798135105643</v>
      </c>
      <c r="BM8" s="66">
        <f t="shared" ref="BM8:BM39" si="20">SUM(BJ8+BG8,BK8+BH8,BL8+BI8)-MIN(BJ8+BG8,BK8+BH8,BL8+BI8)</f>
        <v>882.9949858645457</v>
      </c>
      <c r="BN8" s="76">
        <v>8983</v>
      </c>
      <c r="BO8" s="80">
        <v>8841</v>
      </c>
      <c r="BP8" s="77"/>
      <c r="BQ8" s="75"/>
      <c r="BR8" s="78"/>
      <c r="BS8" s="81"/>
      <c r="BT8" s="65">
        <f t="shared" ref="BT8:BU10" si="21">BN8/BN$2*BN$5*BT$5</f>
        <v>406.0598808764093</v>
      </c>
      <c r="BU8" s="65">
        <f t="shared" si="21"/>
        <v>450</v>
      </c>
      <c r="BV8" s="82">
        <f>$CY$69</f>
        <v>2023</v>
      </c>
      <c r="BW8" s="66">
        <f t="shared" ref="BW8:BW39" si="22">SUM(BT8+BQ8,BU8+BR8,BV8+BS8)-MIN(BT8+BQ8,BU8+BR8,BV8+BS8)</f>
        <v>2473</v>
      </c>
      <c r="BX8" s="80">
        <v>8841</v>
      </c>
      <c r="BY8" s="83"/>
      <c r="BZ8" s="84"/>
      <c r="CA8" s="78"/>
      <c r="CB8" s="81"/>
      <c r="CD8" s="65">
        <f t="shared" ref="CD8:CD41" si="23">BX8/BX$2*BX$5*CD$5</f>
        <v>425</v>
      </c>
      <c r="CE8" s="82">
        <f>$CY$80</f>
        <v>427.5</v>
      </c>
      <c r="CF8" s="82">
        <f>$CY$17</f>
        <v>489.82852678571459</v>
      </c>
      <c r="CG8" s="66">
        <f t="shared" ref="CG8:CG39" si="24">SUM(CD8+CA8,CE8+CB8,CF8+CC8)-MIN(CD8+CA8,CE8+CB8,CF8+CC8)</f>
        <v>917.32852678571453</v>
      </c>
      <c r="CH8" s="83"/>
      <c r="CI8" s="84"/>
      <c r="CJ8" s="85">
        <v>2949</v>
      </c>
      <c r="CK8" s="81"/>
      <c r="CM8" s="86">
        <f>$CX$70</f>
        <v>26.094355399999994</v>
      </c>
      <c r="CN8" s="82">
        <f>$CY$82</f>
        <v>403.75</v>
      </c>
      <c r="CO8" s="82">
        <f>$CY$18</f>
        <v>400.76879464285742</v>
      </c>
      <c r="CP8" s="65">
        <f t="shared" ref="CP8:CP39" si="25">CJ8/CJ$2*CJ$5*CP$5</f>
        <v>462.82857142857142</v>
      </c>
      <c r="CQ8" s="66">
        <f t="shared" ref="CQ8:CQ27" si="26">SUM(CN8+CK8,CO8+CL8,CP8+CM8)-MIN(CN8+CK8,CO8+CL8,CP8+CM8)</f>
        <v>892.67292682857135</v>
      </c>
    </row>
    <row r="9" spans="1:104" ht="12.9" customHeight="1" x14ac:dyDescent="0.3">
      <c r="A9" s="59">
        <v>2</v>
      </c>
      <c r="B9" s="60" t="s">
        <v>32</v>
      </c>
      <c r="C9" s="61" t="s">
        <v>33</v>
      </c>
      <c r="D9" s="62"/>
      <c r="E9" s="87">
        <v>531</v>
      </c>
      <c r="F9" s="88"/>
      <c r="G9" s="88"/>
      <c r="H9" s="88"/>
      <c r="I9" s="59">
        <f t="shared" si="0"/>
        <v>0</v>
      </c>
      <c r="J9" s="59">
        <f t="shared" si="1"/>
        <v>51.060790126861555</v>
      </c>
      <c r="K9" s="59">
        <f t="shared" si="2"/>
        <v>0</v>
      </c>
      <c r="L9" s="59">
        <f t="shared" si="3"/>
        <v>0</v>
      </c>
      <c r="M9" s="59">
        <f t="shared" si="4"/>
        <v>0</v>
      </c>
      <c r="N9" s="59">
        <f t="shared" si="5"/>
        <v>0</v>
      </c>
      <c r="O9" s="65"/>
      <c r="P9" s="65"/>
      <c r="Q9" s="65"/>
      <c r="R9" s="65">
        <f t="shared" si="6"/>
        <v>51.060790126861555</v>
      </c>
      <c r="S9" s="65">
        <f t="shared" si="7"/>
        <v>0</v>
      </c>
      <c r="T9" s="65">
        <f>H9/H$2*H$5*T$5</f>
        <v>0</v>
      </c>
      <c r="U9" s="66">
        <f t="shared" si="8"/>
        <v>51.060790126861555</v>
      </c>
      <c r="V9" s="89"/>
      <c r="W9" s="88"/>
      <c r="X9" s="88"/>
      <c r="Y9" s="88">
        <v>8593</v>
      </c>
      <c r="Z9" s="59">
        <f t="shared" si="9"/>
        <v>0</v>
      </c>
      <c r="AA9" s="59">
        <f t="shared" si="10"/>
        <v>0</v>
      </c>
      <c r="AB9" s="59">
        <f t="shared" si="11"/>
        <v>0</v>
      </c>
      <c r="AC9" s="65"/>
      <c r="AD9" s="65"/>
      <c r="AE9" s="65"/>
      <c r="AF9" s="65">
        <f t="shared" si="12"/>
        <v>0</v>
      </c>
      <c r="AG9" s="65">
        <f t="shared" si="13"/>
        <v>0</v>
      </c>
      <c r="AH9" s="65">
        <f t="shared" si="13"/>
        <v>405.53887077398321</v>
      </c>
      <c r="AI9" s="66">
        <f t="shared" si="14"/>
        <v>405.53887077398321</v>
      </c>
      <c r="AJ9" s="88"/>
      <c r="AK9" s="88">
        <v>8593</v>
      </c>
      <c r="AL9" s="68">
        <v>7216</v>
      </c>
      <c r="AM9" s="65"/>
      <c r="AN9" s="65"/>
      <c r="AO9" s="90"/>
      <c r="AP9" s="65">
        <f t="shared" si="15"/>
        <v>0</v>
      </c>
      <c r="AQ9" s="65">
        <f t="shared" si="15"/>
        <v>331.80453063325899</v>
      </c>
      <c r="AR9" s="65">
        <f t="shared" si="15"/>
        <v>454.92893168271434</v>
      </c>
      <c r="AS9" s="66">
        <f t="shared" si="16"/>
        <v>786.73346231597338</v>
      </c>
      <c r="AT9" s="91">
        <v>8593</v>
      </c>
      <c r="AU9" s="71">
        <v>7216</v>
      </c>
      <c r="AV9" s="72">
        <v>9289</v>
      </c>
      <c r="AW9" s="73"/>
      <c r="AX9" s="73"/>
      <c r="AY9" s="75"/>
      <c r="AZ9" s="65">
        <f t="shared" si="17"/>
        <v>313.37094559807792</v>
      </c>
      <c r="BA9" s="65">
        <f t="shared" si="17"/>
        <v>372.21458046767538</v>
      </c>
      <c r="BB9" s="65">
        <f t="shared" si="17"/>
        <v>495.53346265761394</v>
      </c>
      <c r="BC9" s="66">
        <f t="shared" si="18"/>
        <v>867.74804312528931</v>
      </c>
      <c r="BD9" s="71">
        <v>7216</v>
      </c>
      <c r="BE9" s="76">
        <v>9289</v>
      </c>
      <c r="BF9" s="77">
        <v>8546</v>
      </c>
      <c r="BG9" s="73"/>
      <c r="BH9" s="75"/>
      <c r="BI9" s="92"/>
      <c r="BJ9" s="65">
        <f t="shared" si="19"/>
        <v>351.53599266391564</v>
      </c>
      <c r="BK9" s="65">
        <f t="shared" si="19"/>
        <v>405.43646944713868</v>
      </c>
      <c r="BL9" s="79">
        <f t="shared" si="19"/>
        <v>466.25334788215451</v>
      </c>
      <c r="BM9" s="66">
        <f t="shared" si="20"/>
        <v>871.68981732929308</v>
      </c>
      <c r="BN9" s="76">
        <v>9289</v>
      </c>
      <c r="BO9" s="80">
        <v>8546</v>
      </c>
      <c r="BP9" s="93">
        <v>9663</v>
      </c>
      <c r="BQ9" s="75"/>
      <c r="BR9" s="92"/>
      <c r="BS9" s="75"/>
      <c r="BT9" s="65">
        <f t="shared" si="21"/>
        <v>419.89204424590514</v>
      </c>
      <c r="BU9" s="65">
        <f t="shared" si="21"/>
        <v>434.98473023413641</v>
      </c>
      <c r="BV9" s="79">
        <f t="shared" ref="BV9:BV17" si="27">BP9/BP$2*BP$5*BV$5</f>
        <v>534.29677289635072</v>
      </c>
      <c r="BW9" s="66">
        <f t="shared" si="22"/>
        <v>969.28150313048729</v>
      </c>
      <c r="BX9" s="80">
        <v>8546</v>
      </c>
      <c r="BY9" s="85">
        <v>9663</v>
      </c>
      <c r="BZ9" s="94">
        <v>5545</v>
      </c>
      <c r="CA9" s="92"/>
      <c r="CB9" s="75"/>
      <c r="CD9" s="65">
        <f t="shared" si="23"/>
        <v>410.81891188779548</v>
      </c>
      <c r="CE9" s="65">
        <f t="shared" ref="CE9:CE17" si="28">BY9/BY$2*BY$5*CE$5</f>
        <v>437.15190509701421</v>
      </c>
      <c r="CF9" s="65">
        <f t="shared" ref="CF9:CF17" si="29">BZ9/BZ$2*BZ$5*CF$5</f>
        <v>504.5078577336642</v>
      </c>
      <c r="CG9" s="66">
        <f t="shared" si="24"/>
        <v>941.65976283067846</v>
      </c>
      <c r="CH9" s="85">
        <v>9663</v>
      </c>
      <c r="CI9" s="94">
        <v>5545</v>
      </c>
      <c r="CJ9" s="94">
        <v>2869</v>
      </c>
      <c r="CK9" s="75"/>
      <c r="CM9" s="86">
        <f>$CX$68</f>
        <v>12.959239999999999</v>
      </c>
      <c r="CN9" s="65">
        <f t="shared" ref="CN9:CN17" si="30">CH9/CH$2*CH$5*CN$5</f>
        <v>412.86568814718009</v>
      </c>
      <c r="CO9" s="65">
        <f t="shared" ref="CO9:CO17" si="31">CI9/CI$2*CI$5*CO$5</f>
        <v>412.77915632754343</v>
      </c>
      <c r="CP9" s="65">
        <f t="shared" si="25"/>
        <v>450.27303202053963</v>
      </c>
      <c r="CQ9" s="66">
        <f t="shared" si="26"/>
        <v>876.09796016771975</v>
      </c>
      <c r="CS9" s="4" t="s">
        <v>34</v>
      </c>
      <c r="CT9" s="4"/>
      <c r="CU9" s="4"/>
      <c r="CV9" s="4"/>
      <c r="CW9" s="4"/>
      <c r="CX9" s="4"/>
      <c r="CY9" s="4"/>
      <c r="CZ9" s="4"/>
    </row>
    <row r="10" spans="1:104" ht="12.9" customHeight="1" x14ac:dyDescent="0.3">
      <c r="A10" s="59">
        <v>3</v>
      </c>
      <c r="B10" s="60" t="s">
        <v>35</v>
      </c>
      <c r="C10" s="61" t="s">
        <v>33</v>
      </c>
      <c r="D10" s="62"/>
      <c r="E10" s="62"/>
      <c r="F10" s="64">
        <v>1180</v>
      </c>
      <c r="G10" s="62"/>
      <c r="H10" s="64">
        <v>5111</v>
      </c>
      <c r="I10" s="59">
        <f t="shared" si="0"/>
        <v>0</v>
      </c>
      <c r="J10" s="59">
        <f t="shared" si="1"/>
        <v>0</v>
      </c>
      <c r="K10" s="59">
        <f t="shared" si="2"/>
        <v>0</v>
      </c>
      <c r="L10" s="59">
        <f t="shared" si="3"/>
        <v>144.37335254481502</v>
      </c>
      <c r="M10" s="59">
        <f t="shared" si="4"/>
        <v>0</v>
      </c>
      <c r="N10" s="59">
        <f t="shared" si="5"/>
        <v>0</v>
      </c>
      <c r="O10" s="95"/>
      <c r="P10" s="96"/>
      <c r="Q10" s="95"/>
      <c r="R10" s="65">
        <f t="shared" si="6"/>
        <v>0</v>
      </c>
      <c r="S10" s="65">
        <f t="shared" si="7"/>
        <v>144.37335254481502</v>
      </c>
      <c r="T10" s="65">
        <f>H10/H$2*H$5*T$5</f>
        <v>303.04549374730487</v>
      </c>
      <c r="U10" s="66">
        <f t="shared" si="8"/>
        <v>447.41884629211989</v>
      </c>
      <c r="V10" s="97">
        <v>1180</v>
      </c>
      <c r="W10" s="62"/>
      <c r="X10" s="64">
        <v>5111</v>
      </c>
      <c r="Y10" s="64">
        <v>6517</v>
      </c>
      <c r="Z10" s="59">
        <f t="shared" si="9"/>
        <v>135.62224011526888</v>
      </c>
      <c r="AA10" s="59">
        <f t="shared" si="10"/>
        <v>0</v>
      </c>
      <c r="AB10" s="98">
        <f t="shared" si="11"/>
        <v>132.79599879637519</v>
      </c>
      <c r="AC10" s="65"/>
      <c r="AD10" s="99"/>
      <c r="AE10" s="95"/>
      <c r="AF10" s="65">
        <f t="shared" si="12"/>
        <v>132.79599879637519</v>
      </c>
      <c r="AG10" s="65">
        <f t="shared" si="13"/>
        <v>247.94631306597674</v>
      </c>
      <c r="AH10" s="65">
        <f t="shared" si="13"/>
        <v>307.56392654882444</v>
      </c>
      <c r="AI10" s="66">
        <f t="shared" si="14"/>
        <v>555.51023961480109</v>
      </c>
      <c r="AJ10" s="64">
        <v>5111</v>
      </c>
      <c r="AK10" s="64">
        <v>6517</v>
      </c>
      <c r="AL10" s="68">
        <v>6981</v>
      </c>
      <c r="AM10" s="99"/>
      <c r="AN10" s="95"/>
      <c r="AO10" s="90"/>
      <c r="AP10" s="65">
        <f t="shared" si="15"/>
        <v>234.17151789564468</v>
      </c>
      <c r="AQ10" s="65">
        <f t="shared" si="15"/>
        <v>251.64321263085637</v>
      </c>
      <c r="AR10" s="65">
        <f t="shared" si="15"/>
        <v>440.1134800550206</v>
      </c>
      <c r="AS10" s="100">
        <f t="shared" si="16"/>
        <v>691.75669268587694</v>
      </c>
      <c r="AT10" s="101">
        <v>6517</v>
      </c>
      <c r="AU10" s="71">
        <v>6981</v>
      </c>
      <c r="AV10" s="102">
        <v>9402</v>
      </c>
      <c r="AW10" s="103"/>
      <c r="AX10" s="103"/>
      <c r="AY10" s="104"/>
      <c r="AZ10" s="65">
        <f t="shared" si="17"/>
        <v>237.66303415136434</v>
      </c>
      <c r="BA10" s="65">
        <f t="shared" si="17"/>
        <v>360.09284731774414</v>
      </c>
      <c r="BB10" s="65">
        <f t="shared" si="17"/>
        <v>501.56159068865179</v>
      </c>
      <c r="BC10" s="105">
        <f t="shared" si="18"/>
        <v>861.65443800639582</v>
      </c>
      <c r="BD10" s="71">
        <v>6981</v>
      </c>
      <c r="BE10" s="106">
        <v>9402</v>
      </c>
      <c r="BF10" s="107">
        <v>8154</v>
      </c>
      <c r="BG10" s="103"/>
      <c r="BH10" s="104"/>
      <c r="BI10" s="108">
        <f>$CX$46</f>
        <v>43.387200922527505</v>
      </c>
      <c r="BJ10" s="65">
        <f t="shared" si="19"/>
        <v>340.08768913342504</v>
      </c>
      <c r="BK10" s="65">
        <f t="shared" si="19"/>
        <v>410.36857419980601</v>
      </c>
      <c r="BL10" s="79">
        <f t="shared" si="19"/>
        <v>444.86658069635951</v>
      </c>
      <c r="BM10" s="66">
        <f t="shared" si="20"/>
        <v>898.62235581869299</v>
      </c>
      <c r="BN10" s="106">
        <v>9402</v>
      </c>
      <c r="BO10" s="109">
        <v>8154</v>
      </c>
      <c r="BP10" s="110">
        <v>9926</v>
      </c>
      <c r="BQ10" s="104"/>
      <c r="BR10" s="108">
        <f>$CX$53</f>
        <v>22.47750000000002</v>
      </c>
      <c r="BS10" s="111"/>
      <c r="BT10" s="65">
        <f t="shared" si="21"/>
        <v>425</v>
      </c>
      <c r="BU10" s="65">
        <f t="shared" si="21"/>
        <v>415.0322361723787</v>
      </c>
      <c r="BV10" s="79">
        <f t="shared" si="27"/>
        <v>548.83884588318085</v>
      </c>
      <c r="BW10" s="66">
        <f t="shared" si="22"/>
        <v>986.34858205555975</v>
      </c>
      <c r="BX10" s="109">
        <v>8154</v>
      </c>
      <c r="BY10" s="85">
        <v>9926</v>
      </c>
      <c r="BZ10" s="94">
        <v>6045</v>
      </c>
      <c r="CA10" s="108">
        <f>$CX$58</f>
        <v>21.228750000000019</v>
      </c>
      <c r="CB10" s="75"/>
      <c r="CD10" s="65">
        <f t="shared" si="23"/>
        <v>391.97488971835764</v>
      </c>
      <c r="CE10" s="65">
        <f t="shared" si="28"/>
        <v>449.04996481351162</v>
      </c>
      <c r="CF10" s="65">
        <f t="shared" si="29"/>
        <v>550</v>
      </c>
      <c r="CG10" s="66">
        <f t="shared" si="24"/>
        <v>999.04996481351168</v>
      </c>
      <c r="CH10" s="85">
        <v>9926</v>
      </c>
      <c r="CI10" s="94">
        <v>6045</v>
      </c>
      <c r="CJ10" s="94">
        <v>2174</v>
      </c>
      <c r="CK10" s="75"/>
      <c r="CM10" s="86">
        <f>$CX$72+$CX$74</f>
        <v>41.87223010000001</v>
      </c>
      <c r="CN10" s="65">
        <f t="shared" si="30"/>
        <v>424.1027445460943</v>
      </c>
      <c r="CO10" s="65">
        <f t="shared" si="31"/>
        <v>450</v>
      </c>
      <c r="CP10" s="65">
        <f t="shared" si="25"/>
        <v>341.19678341326357</v>
      </c>
      <c r="CQ10" s="66">
        <f t="shared" si="26"/>
        <v>874.1027445460943</v>
      </c>
      <c r="CR10" s="112"/>
      <c r="CS10" s="113" t="s">
        <v>12</v>
      </c>
      <c r="CT10" s="113" t="s">
        <v>36</v>
      </c>
      <c r="CU10" s="113" t="s">
        <v>37</v>
      </c>
      <c r="CV10" s="114" t="s">
        <v>38</v>
      </c>
      <c r="CW10" s="114" t="s">
        <v>39</v>
      </c>
      <c r="CX10" s="114" t="s">
        <v>40</v>
      </c>
      <c r="CY10" s="4" t="s">
        <v>41</v>
      </c>
      <c r="CZ10" s="4"/>
    </row>
    <row r="11" spans="1:104" ht="12.9" customHeight="1" x14ac:dyDescent="0.3">
      <c r="A11" s="59">
        <v>4</v>
      </c>
      <c r="B11" s="115" t="s">
        <v>42</v>
      </c>
      <c r="C11" s="61" t="s">
        <v>31</v>
      </c>
      <c r="D11" s="62"/>
      <c r="E11" s="63">
        <v>2928</v>
      </c>
      <c r="F11" s="64">
        <v>2403</v>
      </c>
      <c r="G11" s="88"/>
      <c r="H11" s="64">
        <v>7603</v>
      </c>
      <c r="I11" s="59">
        <f t="shared" si="0"/>
        <v>0</v>
      </c>
      <c r="J11" s="59">
        <f t="shared" si="1"/>
        <v>281.55554329840044</v>
      </c>
      <c r="K11" s="59">
        <f t="shared" si="2"/>
        <v>0</v>
      </c>
      <c r="L11" s="59">
        <f t="shared" si="3"/>
        <v>294.00776793660208</v>
      </c>
      <c r="M11" s="59">
        <f t="shared" si="4"/>
        <v>0</v>
      </c>
      <c r="N11" s="59">
        <f t="shared" si="5"/>
        <v>0</v>
      </c>
      <c r="O11" s="65"/>
      <c r="P11" s="65"/>
      <c r="Q11" s="65"/>
      <c r="R11" s="65">
        <f t="shared" si="6"/>
        <v>281.55554329840044</v>
      </c>
      <c r="S11" s="65">
        <f t="shared" si="7"/>
        <v>294.00776793660208</v>
      </c>
      <c r="T11" s="116">
        <f>$CY$11</f>
        <v>433.32800131695586</v>
      </c>
      <c r="U11" s="66">
        <f t="shared" si="8"/>
        <v>727.33576925355806</v>
      </c>
      <c r="V11" s="67">
        <v>2403</v>
      </c>
      <c r="W11" s="88"/>
      <c r="X11" s="64">
        <v>7603</v>
      </c>
      <c r="Y11" s="64">
        <v>6432</v>
      </c>
      <c r="Z11" s="59">
        <f t="shared" si="9"/>
        <v>276.18664660761959</v>
      </c>
      <c r="AA11" s="59">
        <f t="shared" si="10"/>
        <v>0</v>
      </c>
      <c r="AB11" s="59">
        <f t="shared" si="11"/>
        <v>270.43117382007591</v>
      </c>
      <c r="AC11" s="65"/>
      <c r="AD11" s="65"/>
      <c r="AE11" s="65"/>
      <c r="AF11" s="65">
        <f t="shared" si="12"/>
        <v>270.43117382007591</v>
      </c>
      <c r="AG11" s="116">
        <f>$CY$11*$AG$5/$AH$5</f>
        <v>354.54109198660024</v>
      </c>
      <c r="AH11" s="65">
        <f t="shared" ref="AH11:AH42" si="32">Y11/Y$2*Y$5*AH$5</f>
        <v>303.55242835078087</v>
      </c>
      <c r="AI11" s="66">
        <f t="shared" si="14"/>
        <v>658.09352033738128</v>
      </c>
      <c r="AJ11" s="64">
        <v>7603</v>
      </c>
      <c r="AK11" s="64">
        <v>6432</v>
      </c>
      <c r="AL11" s="117"/>
      <c r="AM11" s="65"/>
      <c r="AN11" s="65"/>
      <c r="AO11" s="90"/>
      <c r="AP11" s="116">
        <f>$CY$11*$R$5/$T$5</f>
        <v>334.84436465401131</v>
      </c>
      <c r="AQ11" s="65">
        <f t="shared" ref="AQ11:AQ42" si="33">AK11/AK$2*AK$5*AQ$5</f>
        <v>248.36107774154797</v>
      </c>
      <c r="AR11" s="65">
        <f t="shared" ref="AR11:AR42" si="34">AL11/AL$2*AL$5*AR$5</f>
        <v>0</v>
      </c>
      <c r="AS11" s="66">
        <f t="shared" si="16"/>
        <v>583.20544239555932</v>
      </c>
      <c r="AT11" s="70">
        <v>6432</v>
      </c>
      <c r="AU11" s="118"/>
      <c r="AV11" s="73"/>
      <c r="AW11" s="73"/>
      <c r="AX11" s="73"/>
      <c r="AY11" s="69">
        <f>$CX$39</f>
        <v>7.0566709604775797</v>
      </c>
      <c r="AZ11" s="65">
        <f t="shared" ref="AZ11:AZ42" si="35">AT11/AT$2*AT$5*AZ$5</f>
        <v>234.56324008923974</v>
      </c>
      <c r="BA11" s="65">
        <f t="shared" ref="BA11:BA42" si="36">AU11/AU$2*AU$5*BA$5</f>
        <v>0</v>
      </c>
      <c r="BB11" s="116">
        <f>$CY$12</f>
        <v>456.66629057574823</v>
      </c>
      <c r="BC11" s="66">
        <f t="shared" si="18"/>
        <v>698.28620162546554</v>
      </c>
      <c r="BD11" s="118"/>
      <c r="BE11" s="119"/>
      <c r="BF11" s="120"/>
      <c r="BG11" s="73"/>
      <c r="BH11" s="69">
        <f>$CX$39*$BA$5/$BB$5</f>
        <v>5.7736398767543839</v>
      </c>
      <c r="BI11" s="69">
        <f>$CX$43</f>
        <v>13.693859190556472</v>
      </c>
      <c r="BJ11" s="65">
        <f t="shared" ref="BJ11:BJ42" si="37">BD11/BD$2*BD$5*BJ$5</f>
        <v>0</v>
      </c>
      <c r="BK11" s="116">
        <f>$CY$12*$BK$5/$BB$5</f>
        <v>373.6360559256122</v>
      </c>
      <c r="BL11" s="79">
        <f t="shared" ref="BL11:BL41" si="38">BF11/BF$2*BF$5*BL$5</f>
        <v>0</v>
      </c>
      <c r="BM11" s="66">
        <f t="shared" si="20"/>
        <v>393.10355499292302</v>
      </c>
      <c r="BN11" s="119"/>
      <c r="BO11" s="121"/>
      <c r="BP11" s="110">
        <v>9947</v>
      </c>
      <c r="BQ11" s="75"/>
      <c r="BR11" s="74"/>
      <c r="BS11" s="69">
        <f>$CX$56</f>
        <v>13.029500000000031</v>
      </c>
      <c r="BT11" s="116">
        <f>$CY$14</f>
        <v>386.95780757097793</v>
      </c>
      <c r="BU11" s="65">
        <f t="shared" ref="BU11:BU41" si="39">BO11/BO$2*BO$5*BU$5</f>
        <v>0</v>
      </c>
      <c r="BV11" s="79">
        <f t="shared" si="27"/>
        <v>550</v>
      </c>
      <c r="BW11" s="66">
        <f t="shared" si="22"/>
        <v>949.98730757097792</v>
      </c>
      <c r="BX11" s="121"/>
      <c r="BY11" s="85">
        <v>9947</v>
      </c>
      <c r="BZ11" s="94">
        <v>5263</v>
      </c>
      <c r="CA11" s="74"/>
      <c r="CB11" s="69">
        <f>$CX$61</f>
        <v>10.660500000000024</v>
      </c>
      <c r="CD11" s="65">
        <f t="shared" si="23"/>
        <v>0</v>
      </c>
      <c r="CE11" s="65">
        <f t="shared" si="28"/>
        <v>450</v>
      </c>
      <c r="CF11" s="65">
        <f t="shared" si="29"/>
        <v>478.8502894954508</v>
      </c>
      <c r="CG11" s="66">
        <f t="shared" si="24"/>
        <v>939.51078949545081</v>
      </c>
      <c r="CH11" s="85">
        <v>9947</v>
      </c>
      <c r="CI11" s="94">
        <v>5263</v>
      </c>
      <c r="CJ11" s="94">
        <v>2628</v>
      </c>
      <c r="CK11" s="69">
        <f>$CX$64</f>
        <v>10.068250000000024</v>
      </c>
      <c r="CN11" s="65">
        <f t="shared" si="30"/>
        <v>425</v>
      </c>
      <c r="CO11" s="65">
        <f t="shared" si="31"/>
        <v>391.78660049627791</v>
      </c>
      <c r="CP11" s="65">
        <f t="shared" si="25"/>
        <v>412.44946955384393</v>
      </c>
      <c r="CQ11" s="66">
        <f t="shared" si="26"/>
        <v>847.51771955384402</v>
      </c>
      <c r="CS11" s="122" t="s">
        <v>42</v>
      </c>
      <c r="CT11" s="123" t="s">
        <v>43</v>
      </c>
      <c r="CU11" s="124">
        <v>2015</v>
      </c>
      <c r="CV11" s="125">
        <v>502.80293229840402</v>
      </c>
      <c r="CW11" s="125">
        <f>7179/8330*960</f>
        <v>827.35174069627851</v>
      </c>
      <c r="CX11" s="125">
        <v>960</v>
      </c>
      <c r="CY11" s="125">
        <f t="shared" ref="CY11:CY18" si="40">CV11*CW11/CX11</f>
        <v>433.32800131695586</v>
      </c>
      <c r="CZ11" s="126"/>
    </row>
    <row r="12" spans="1:104" ht="12.9" customHeight="1" x14ac:dyDescent="0.3">
      <c r="A12" s="59">
        <v>5</v>
      </c>
      <c r="B12" s="115" t="s">
        <v>44</v>
      </c>
      <c r="C12" s="61" t="s">
        <v>45</v>
      </c>
      <c r="D12" s="64">
        <v>6101</v>
      </c>
      <c r="E12" s="88"/>
      <c r="F12" s="64">
        <v>3202</v>
      </c>
      <c r="G12" s="88"/>
      <c r="H12" s="64">
        <v>8480</v>
      </c>
      <c r="I12" s="59">
        <f t="shared" si="0"/>
        <v>367.26983002832861</v>
      </c>
      <c r="J12" s="59">
        <f t="shared" si="1"/>
        <v>0</v>
      </c>
      <c r="K12" s="59">
        <f t="shared" si="2"/>
        <v>388.19662851627135</v>
      </c>
      <c r="L12" s="59">
        <f t="shared" si="3"/>
        <v>391.76565665126918</v>
      </c>
      <c r="M12" s="59">
        <f t="shared" si="4"/>
        <v>0</v>
      </c>
      <c r="N12" s="59">
        <f t="shared" si="5"/>
        <v>0</v>
      </c>
      <c r="O12" s="65"/>
      <c r="P12" s="65"/>
      <c r="Q12" s="65"/>
      <c r="R12" s="65">
        <f t="shared" si="6"/>
        <v>388.19662851627135</v>
      </c>
      <c r="S12" s="65">
        <f t="shared" si="7"/>
        <v>391.76565665126918</v>
      </c>
      <c r="T12" s="65">
        <f t="shared" ref="T12:T43" si="41">H12/H$2*H$5*T$5</f>
        <v>502.80293229840447</v>
      </c>
      <c r="U12" s="66">
        <f t="shared" si="8"/>
        <v>894.56858894967377</v>
      </c>
      <c r="V12" s="67">
        <v>3202</v>
      </c>
      <c r="W12" s="88"/>
      <c r="X12" s="64">
        <v>8480</v>
      </c>
      <c r="Y12" s="64">
        <v>10088</v>
      </c>
      <c r="Z12" s="59">
        <f t="shared" si="9"/>
        <v>368.0189939399076</v>
      </c>
      <c r="AA12" s="59">
        <f t="shared" si="10"/>
        <v>0</v>
      </c>
      <c r="AB12" s="59">
        <f t="shared" si="11"/>
        <v>360.34982046270625</v>
      </c>
      <c r="AC12" s="65"/>
      <c r="AD12" s="65"/>
      <c r="AE12" s="65"/>
      <c r="AF12" s="65">
        <f t="shared" si="12"/>
        <v>360.34982046270625</v>
      </c>
      <c r="AG12" s="65">
        <f t="shared" ref="AG12:AG43" si="42">X12/X$2*X$5*AG$5</f>
        <v>411.38421733505822</v>
      </c>
      <c r="AH12" s="65">
        <f t="shared" si="32"/>
        <v>476.09404496310282</v>
      </c>
      <c r="AI12" s="66">
        <f t="shared" si="14"/>
        <v>887.4782622981611</v>
      </c>
      <c r="AJ12" s="64">
        <v>8480</v>
      </c>
      <c r="AK12" s="64">
        <v>10088</v>
      </c>
      <c r="AL12" s="68">
        <v>8234</v>
      </c>
      <c r="AM12" s="65"/>
      <c r="AN12" s="65"/>
      <c r="AO12" s="90"/>
      <c r="AP12" s="65">
        <f t="shared" ref="AP12:AP43" si="43">AJ12/AJ$2*AJ$5*AP$5</f>
        <v>388.52953859422166</v>
      </c>
      <c r="AQ12" s="65">
        <f t="shared" si="33"/>
        <v>389.53149133344778</v>
      </c>
      <c r="AR12" s="65">
        <f t="shared" si="34"/>
        <v>519.10820724438338</v>
      </c>
      <c r="AS12" s="66">
        <f t="shared" si="16"/>
        <v>908.63969857783115</v>
      </c>
      <c r="AT12" s="70">
        <v>10088</v>
      </c>
      <c r="AU12" s="71">
        <v>8234</v>
      </c>
      <c r="AV12" s="72">
        <v>9212</v>
      </c>
      <c r="AW12" s="73"/>
      <c r="AX12" s="73"/>
      <c r="AY12" s="75"/>
      <c r="AZ12" s="65">
        <f t="shared" si="35"/>
        <v>367.89085292603403</v>
      </c>
      <c r="BA12" s="65">
        <f t="shared" si="36"/>
        <v>424.72489683631363</v>
      </c>
      <c r="BB12" s="65">
        <f t="shared" ref="BB12:BB43" si="44">AV12/AV$2*AV$5*BB$5</f>
        <v>491.42580019398645</v>
      </c>
      <c r="BC12" s="66">
        <f t="shared" si="18"/>
        <v>916.15069703030008</v>
      </c>
      <c r="BD12" s="71">
        <v>8234</v>
      </c>
      <c r="BE12" s="76">
        <v>9212</v>
      </c>
      <c r="BF12" s="127">
        <v>8364</v>
      </c>
      <c r="BG12" s="73"/>
      <c r="BH12" s="75"/>
      <c r="BI12" s="69">
        <f>$CX$47</f>
        <v>22.511180289653765</v>
      </c>
      <c r="BJ12" s="65">
        <f t="shared" si="37"/>
        <v>401.1290692342962</v>
      </c>
      <c r="BK12" s="65">
        <f t="shared" ref="BK12:BK43" si="45">BE12/BE$2*BE$5*BK$5</f>
        <v>402.07565470417069</v>
      </c>
      <c r="BL12" s="79">
        <f t="shared" si="38"/>
        <v>456.32377740303542</v>
      </c>
      <c r="BM12" s="66">
        <f t="shared" si="20"/>
        <v>880.91061239685996</v>
      </c>
      <c r="BN12" s="76">
        <v>9212</v>
      </c>
      <c r="BO12" s="128">
        <v>8364</v>
      </c>
      <c r="BP12" s="129">
        <v>9246</v>
      </c>
      <c r="BQ12" s="75"/>
      <c r="BR12" s="74">
        <f>$CX$54</f>
        <v>3.0014999999999814</v>
      </c>
      <c r="BS12" s="69"/>
      <c r="BT12" s="65">
        <f t="shared" ref="BT12:BT43" si="46">BN12/BN$2*BN$5*BT$5</f>
        <v>416.41140182939802</v>
      </c>
      <c r="BU12" s="65">
        <f t="shared" si="39"/>
        <v>425.72107227689173</v>
      </c>
      <c r="BV12" s="79">
        <f t="shared" si="27"/>
        <v>511.23956971951338</v>
      </c>
      <c r="BW12" s="66">
        <f t="shared" si="22"/>
        <v>939.96214199640508</v>
      </c>
      <c r="BX12" s="128">
        <v>8364</v>
      </c>
      <c r="BY12" s="85">
        <v>9246</v>
      </c>
      <c r="BZ12" s="94">
        <v>5654</v>
      </c>
      <c r="CA12" s="74">
        <f>$CX$59</f>
        <v>2.8347499999999823</v>
      </c>
      <c r="CB12" s="69"/>
      <c r="CC12" s="86">
        <f>$CX$62</f>
        <v>28.137999999999984</v>
      </c>
      <c r="CD12" s="65">
        <f t="shared" si="23"/>
        <v>402.06990159484218</v>
      </c>
      <c r="CE12" s="65">
        <f t="shared" si="28"/>
        <v>418.28692067960185</v>
      </c>
      <c r="CF12" s="65">
        <f t="shared" si="29"/>
        <v>514.42514474772543</v>
      </c>
      <c r="CG12" s="66">
        <f t="shared" si="24"/>
        <v>960.85006542732754</v>
      </c>
      <c r="CH12" s="85">
        <v>9246</v>
      </c>
      <c r="CI12" s="94">
        <v>5654</v>
      </c>
      <c r="CJ12" s="130">
        <v>2527</v>
      </c>
      <c r="CK12" s="69"/>
      <c r="CL12" s="86">
        <f>$CX$65</f>
        <v>23.021999999999988</v>
      </c>
      <c r="CM12" s="86"/>
      <c r="CN12" s="65">
        <f t="shared" si="30"/>
        <v>395.04875841962399</v>
      </c>
      <c r="CO12" s="65">
        <f t="shared" si="31"/>
        <v>420.89330024813898</v>
      </c>
      <c r="CP12" s="65">
        <f t="shared" si="25"/>
        <v>396.5981010512038</v>
      </c>
      <c r="CQ12" s="66">
        <f t="shared" si="26"/>
        <v>840.51340129934283</v>
      </c>
      <c r="CS12" s="122" t="s">
        <v>42</v>
      </c>
      <c r="CT12" s="123" t="s">
        <v>46</v>
      </c>
      <c r="CU12" s="124">
        <v>2018</v>
      </c>
      <c r="CV12" s="131">
        <v>501.56159068865202</v>
      </c>
      <c r="CW12" s="125">
        <f>4618/5072*960</f>
        <v>874.06940063091486</v>
      </c>
      <c r="CX12" s="125">
        <v>960</v>
      </c>
      <c r="CY12" s="125">
        <f t="shared" si="40"/>
        <v>456.66629057574823</v>
      </c>
      <c r="CZ12" s="126"/>
    </row>
    <row r="13" spans="1:104" ht="12.9" customHeight="1" x14ac:dyDescent="0.3">
      <c r="A13" s="59">
        <v>6</v>
      </c>
      <c r="B13" s="115" t="s">
        <v>47</v>
      </c>
      <c r="C13" s="61" t="s">
        <v>31</v>
      </c>
      <c r="D13" s="62"/>
      <c r="E13" s="63">
        <v>1167</v>
      </c>
      <c r="F13" s="62"/>
      <c r="G13" s="62"/>
      <c r="H13" s="88"/>
      <c r="I13" s="59">
        <f t="shared" si="0"/>
        <v>0</v>
      </c>
      <c r="J13" s="59">
        <f t="shared" si="1"/>
        <v>112.21834666298952</v>
      </c>
      <c r="K13" s="59">
        <f t="shared" si="2"/>
        <v>0</v>
      </c>
      <c r="L13" s="59">
        <f t="shared" si="3"/>
        <v>0</v>
      </c>
      <c r="M13" s="59">
        <f t="shared" si="4"/>
        <v>0</v>
      </c>
      <c r="N13" s="59">
        <f t="shared" si="5"/>
        <v>0</v>
      </c>
      <c r="O13" s="65"/>
      <c r="P13" s="65"/>
      <c r="Q13" s="65"/>
      <c r="R13" s="65">
        <f t="shared" si="6"/>
        <v>112.21834666298952</v>
      </c>
      <c r="S13" s="65">
        <f t="shared" si="7"/>
        <v>0</v>
      </c>
      <c r="T13" s="65">
        <f t="shared" si="41"/>
        <v>0</v>
      </c>
      <c r="U13" s="66">
        <f t="shared" si="8"/>
        <v>112.21834666298952</v>
      </c>
      <c r="V13" s="132"/>
      <c r="W13" s="62"/>
      <c r="X13" s="88"/>
      <c r="Y13" s="88"/>
      <c r="Z13" s="59">
        <f t="shared" si="9"/>
        <v>0</v>
      </c>
      <c r="AA13" s="59">
        <f t="shared" si="10"/>
        <v>0</v>
      </c>
      <c r="AB13" s="59">
        <f t="shared" si="11"/>
        <v>0</v>
      </c>
      <c r="AC13" s="65"/>
      <c r="AD13" s="65"/>
      <c r="AE13" s="65"/>
      <c r="AF13" s="65">
        <f t="shared" si="12"/>
        <v>0</v>
      </c>
      <c r="AG13" s="65">
        <f t="shared" si="42"/>
        <v>0</v>
      </c>
      <c r="AH13" s="65">
        <f t="shared" si="32"/>
        <v>0</v>
      </c>
      <c r="AI13" s="66">
        <f t="shared" si="14"/>
        <v>0</v>
      </c>
      <c r="AJ13" s="88"/>
      <c r="AK13" s="88"/>
      <c r="AL13" s="117"/>
      <c r="AM13" s="65"/>
      <c r="AN13" s="65"/>
      <c r="AO13" s="90"/>
      <c r="AP13" s="65">
        <f t="shared" si="43"/>
        <v>0</v>
      </c>
      <c r="AQ13" s="65">
        <f t="shared" si="33"/>
        <v>0</v>
      </c>
      <c r="AR13" s="65">
        <f t="shared" si="34"/>
        <v>0</v>
      </c>
      <c r="AS13" s="66">
        <f t="shared" si="16"/>
        <v>0</v>
      </c>
      <c r="AT13" s="91"/>
      <c r="AU13" s="118"/>
      <c r="AV13" s="73"/>
      <c r="AW13" s="73"/>
      <c r="AX13" s="73"/>
      <c r="AY13" s="75"/>
      <c r="AZ13" s="65">
        <f t="shared" si="35"/>
        <v>0</v>
      </c>
      <c r="BA13" s="65">
        <f t="shared" si="36"/>
        <v>0</v>
      </c>
      <c r="BB13" s="65">
        <f t="shared" si="44"/>
        <v>0</v>
      </c>
      <c r="BC13" s="66">
        <f t="shared" si="18"/>
        <v>0</v>
      </c>
      <c r="BD13" s="118"/>
      <c r="BE13" s="119"/>
      <c r="BF13" s="107">
        <v>8135</v>
      </c>
      <c r="BG13" s="73"/>
      <c r="BH13" s="75"/>
      <c r="BI13" s="92"/>
      <c r="BJ13" s="65">
        <f t="shared" si="37"/>
        <v>0</v>
      </c>
      <c r="BK13" s="65">
        <f t="shared" si="45"/>
        <v>0</v>
      </c>
      <c r="BL13" s="79">
        <f t="shared" si="38"/>
        <v>443.82997718480311</v>
      </c>
      <c r="BM13" s="66">
        <f t="shared" si="20"/>
        <v>443.82997718480311</v>
      </c>
      <c r="BN13" s="119"/>
      <c r="BO13" s="80">
        <v>8135</v>
      </c>
      <c r="BP13" s="110">
        <v>9593</v>
      </c>
      <c r="BQ13" s="75"/>
      <c r="BR13" s="92"/>
      <c r="BS13" s="75"/>
      <c r="BT13" s="65">
        <f t="shared" si="46"/>
        <v>0</v>
      </c>
      <c r="BU13" s="65">
        <f t="shared" si="39"/>
        <v>414.06515100101797</v>
      </c>
      <c r="BV13" s="79">
        <f t="shared" si="27"/>
        <v>530.42625917362022</v>
      </c>
      <c r="BW13" s="66">
        <f t="shared" si="22"/>
        <v>944.49141017463819</v>
      </c>
      <c r="BX13" s="80">
        <v>8135</v>
      </c>
      <c r="BY13" s="85">
        <v>9593</v>
      </c>
      <c r="BZ13" s="94">
        <v>5558</v>
      </c>
      <c r="CA13" s="92"/>
      <c r="CB13" s="75"/>
      <c r="CD13" s="65">
        <f t="shared" si="23"/>
        <v>391.06153150096145</v>
      </c>
      <c r="CE13" s="65">
        <f t="shared" si="28"/>
        <v>433.98512114205289</v>
      </c>
      <c r="CF13" s="65">
        <f t="shared" si="29"/>
        <v>505.69065343258893</v>
      </c>
      <c r="CG13" s="66">
        <f t="shared" si="24"/>
        <v>939.67577457464188</v>
      </c>
      <c r="CH13" s="85">
        <v>9593</v>
      </c>
      <c r="CI13" s="94">
        <v>5558</v>
      </c>
      <c r="CJ13" s="94">
        <v>806</v>
      </c>
      <c r="CK13" s="75"/>
      <c r="CN13" s="65">
        <f t="shared" si="30"/>
        <v>409.87483663416106</v>
      </c>
      <c r="CO13" s="65">
        <f t="shared" si="31"/>
        <v>413.74689826302733</v>
      </c>
      <c r="CP13" s="65">
        <f t="shared" si="25"/>
        <v>126.49705953592016</v>
      </c>
      <c r="CQ13" s="66">
        <f t="shared" si="26"/>
        <v>823.62173489718839</v>
      </c>
      <c r="CS13" s="122" t="s">
        <v>48</v>
      </c>
      <c r="CT13" s="123" t="s">
        <v>49</v>
      </c>
      <c r="CU13" s="124">
        <v>2019</v>
      </c>
      <c r="CV13" s="133">
        <v>482.34798135105598</v>
      </c>
      <c r="CW13" s="125">
        <v>852.2</v>
      </c>
      <c r="CX13" s="125">
        <v>960</v>
      </c>
      <c r="CY13" s="125">
        <f t="shared" si="40"/>
        <v>428.18432261184364</v>
      </c>
      <c r="CZ13" s="126"/>
    </row>
    <row r="14" spans="1:104" ht="12.9" customHeight="1" x14ac:dyDescent="0.3">
      <c r="A14" s="59">
        <v>7</v>
      </c>
      <c r="B14" s="115" t="s">
        <v>50</v>
      </c>
      <c r="C14" s="134" t="s">
        <v>33</v>
      </c>
      <c r="D14" s="62"/>
      <c r="E14" s="64">
        <v>0</v>
      </c>
      <c r="F14" s="62"/>
      <c r="G14" s="64">
        <v>0</v>
      </c>
      <c r="H14" s="62"/>
      <c r="I14" s="59">
        <f t="shared" si="0"/>
        <v>0</v>
      </c>
      <c r="J14" s="59">
        <f t="shared" si="1"/>
        <v>0</v>
      </c>
      <c r="K14" s="59">
        <f t="shared" si="2"/>
        <v>0</v>
      </c>
      <c r="L14" s="59">
        <f t="shared" si="3"/>
        <v>0</v>
      </c>
      <c r="M14" s="59">
        <f t="shared" si="4"/>
        <v>0</v>
      </c>
      <c r="N14" s="59">
        <f t="shared" si="5"/>
        <v>0</v>
      </c>
      <c r="O14" s="65"/>
      <c r="P14" s="65"/>
      <c r="Q14" s="65"/>
      <c r="R14" s="65">
        <f t="shared" si="6"/>
        <v>0</v>
      </c>
      <c r="S14" s="65">
        <f t="shared" si="7"/>
        <v>0</v>
      </c>
      <c r="T14" s="65">
        <f t="shared" si="41"/>
        <v>0</v>
      </c>
      <c r="U14" s="66">
        <f t="shared" si="8"/>
        <v>0</v>
      </c>
      <c r="V14" s="132"/>
      <c r="W14" s="64">
        <v>0</v>
      </c>
      <c r="X14" s="62"/>
      <c r="Y14" s="62"/>
      <c r="Z14" s="59">
        <f t="shared" si="9"/>
        <v>0</v>
      </c>
      <c r="AA14" s="59">
        <f t="shared" si="10"/>
        <v>0</v>
      </c>
      <c r="AB14" s="59">
        <f t="shared" si="11"/>
        <v>0</v>
      </c>
      <c r="AC14" s="65"/>
      <c r="AD14" s="65"/>
      <c r="AE14" s="65"/>
      <c r="AF14" s="65">
        <f t="shared" si="12"/>
        <v>0</v>
      </c>
      <c r="AG14" s="65">
        <f t="shared" si="42"/>
        <v>0</v>
      </c>
      <c r="AH14" s="65">
        <f t="shared" si="32"/>
        <v>0</v>
      </c>
      <c r="AI14" s="66">
        <f t="shared" si="14"/>
        <v>0</v>
      </c>
      <c r="AJ14" s="62"/>
      <c r="AK14" s="62"/>
      <c r="AL14" s="117"/>
      <c r="AM14" s="65"/>
      <c r="AN14" s="65"/>
      <c r="AO14" s="90"/>
      <c r="AP14" s="65">
        <f t="shared" si="43"/>
        <v>0</v>
      </c>
      <c r="AQ14" s="65">
        <f t="shared" si="33"/>
        <v>0</v>
      </c>
      <c r="AR14" s="65">
        <f t="shared" si="34"/>
        <v>0</v>
      </c>
      <c r="AS14" s="66">
        <f t="shared" si="16"/>
        <v>0</v>
      </c>
      <c r="AT14" s="135"/>
      <c r="AU14" s="118"/>
      <c r="AV14" s="72">
        <v>5432</v>
      </c>
      <c r="AW14" s="73"/>
      <c r="AX14" s="73"/>
      <c r="AY14" s="75"/>
      <c r="AZ14" s="65">
        <f t="shared" si="35"/>
        <v>0</v>
      </c>
      <c r="BA14" s="65">
        <f t="shared" si="36"/>
        <v>0</v>
      </c>
      <c r="BB14" s="65">
        <f t="shared" si="44"/>
        <v>289.77691561590689</v>
      </c>
      <c r="BC14" s="66">
        <f t="shared" si="18"/>
        <v>289.77691561590689</v>
      </c>
      <c r="BD14" s="118"/>
      <c r="BE14" s="76">
        <v>5432</v>
      </c>
      <c r="BF14" s="136"/>
      <c r="BG14" s="73"/>
      <c r="BH14" s="75"/>
      <c r="BJ14" s="65">
        <f t="shared" si="37"/>
        <v>0</v>
      </c>
      <c r="BK14" s="65">
        <f t="shared" si="45"/>
        <v>237.09020368574198</v>
      </c>
      <c r="BL14" s="79">
        <f t="shared" si="38"/>
        <v>0</v>
      </c>
      <c r="BM14" s="66">
        <f t="shared" si="20"/>
        <v>237.09020368574198</v>
      </c>
      <c r="BN14" s="76">
        <v>5432</v>
      </c>
      <c r="BO14" s="121"/>
      <c r="BP14" s="93">
        <v>9765</v>
      </c>
      <c r="BQ14" s="75"/>
      <c r="BR14" s="92"/>
      <c r="BS14" s="75"/>
      <c r="BT14" s="65">
        <f t="shared" si="46"/>
        <v>245.54350138268455</v>
      </c>
      <c r="BU14" s="65">
        <f t="shared" si="39"/>
        <v>0</v>
      </c>
      <c r="BV14" s="79">
        <f t="shared" si="27"/>
        <v>539.93666432090083</v>
      </c>
      <c r="BW14" s="66">
        <f t="shared" si="22"/>
        <v>785.48016570358539</v>
      </c>
      <c r="BX14" s="121"/>
      <c r="BY14" s="85">
        <v>9765</v>
      </c>
      <c r="BZ14" s="94">
        <v>3453</v>
      </c>
      <c r="CA14" s="92"/>
      <c r="CB14" s="75"/>
      <c r="CD14" s="65">
        <f t="shared" si="23"/>
        <v>0</v>
      </c>
      <c r="CE14" s="65">
        <f t="shared" si="28"/>
        <v>441.76636171710061</v>
      </c>
      <c r="CF14" s="65">
        <f t="shared" si="29"/>
        <v>314.16873449131515</v>
      </c>
      <c r="CG14" s="66">
        <f t="shared" si="24"/>
        <v>755.93509620841576</v>
      </c>
      <c r="CH14" s="85">
        <v>9765</v>
      </c>
      <c r="CI14" s="94">
        <v>3453</v>
      </c>
      <c r="CJ14" s="94">
        <v>2432</v>
      </c>
      <c r="CK14" s="75"/>
      <c r="CM14" s="86">
        <f>$CX$71</f>
        <v>24.270805200000027</v>
      </c>
      <c r="CN14" s="65">
        <f t="shared" si="30"/>
        <v>417.22378606615058</v>
      </c>
      <c r="CO14" s="65">
        <f t="shared" si="31"/>
        <v>257.04714640198512</v>
      </c>
      <c r="CP14" s="65">
        <f t="shared" si="25"/>
        <v>381.68839800416606</v>
      </c>
      <c r="CQ14" s="66">
        <f t="shared" si="26"/>
        <v>823.18298927031674</v>
      </c>
      <c r="CS14" s="122" t="s">
        <v>42</v>
      </c>
      <c r="CT14" s="123" t="s">
        <v>46</v>
      </c>
      <c r="CU14" s="124">
        <v>2018</v>
      </c>
      <c r="CV14" s="133">
        <f>$BT$5</f>
        <v>425</v>
      </c>
      <c r="CW14" s="125">
        <f>4618/5072*960</f>
        <v>874.06940063091486</v>
      </c>
      <c r="CX14" s="125">
        <v>960</v>
      </c>
      <c r="CY14" s="125">
        <f t="shared" si="40"/>
        <v>386.95780757097793</v>
      </c>
      <c r="CZ14" s="126"/>
    </row>
    <row r="15" spans="1:104" ht="12.9" customHeight="1" x14ac:dyDescent="0.3">
      <c r="A15" s="59">
        <v>8</v>
      </c>
      <c r="B15" s="115" t="s">
        <v>51</v>
      </c>
      <c r="C15" s="61" t="s">
        <v>33</v>
      </c>
      <c r="D15" s="62"/>
      <c r="E15" s="88"/>
      <c r="F15" s="62"/>
      <c r="G15" s="63">
        <v>1823</v>
      </c>
      <c r="H15" s="62"/>
      <c r="I15" s="59">
        <f t="shared" si="0"/>
        <v>0</v>
      </c>
      <c r="J15" s="59">
        <f t="shared" si="1"/>
        <v>0</v>
      </c>
      <c r="K15" s="59">
        <f t="shared" si="2"/>
        <v>0</v>
      </c>
      <c r="L15" s="59">
        <f t="shared" si="3"/>
        <v>0</v>
      </c>
      <c r="M15" s="59">
        <f t="shared" si="4"/>
        <v>237.33552565792465</v>
      </c>
      <c r="N15" s="59">
        <f t="shared" si="5"/>
        <v>242.26214113814913</v>
      </c>
      <c r="O15" s="65"/>
      <c r="P15" s="65"/>
      <c r="Q15" s="65"/>
      <c r="R15" s="65">
        <f t="shared" si="6"/>
        <v>0</v>
      </c>
      <c r="S15" s="79">
        <f t="shared" si="7"/>
        <v>242.26214113814913</v>
      </c>
      <c r="T15" s="65">
        <f t="shared" si="41"/>
        <v>0</v>
      </c>
      <c r="U15" s="137">
        <f t="shared" si="8"/>
        <v>242.26214113814913</v>
      </c>
      <c r="V15" s="132"/>
      <c r="W15" s="63">
        <v>1823</v>
      </c>
      <c r="X15" s="62"/>
      <c r="Y15" s="62">
        <v>10190</v>
      </c>
      <c r="Z15" s="59">
        <f t="shared" si="9"/>
        <v>0</v>
      </c>
      <c r="AA15" s="59">
        <f t="shared" si="10"/>
        <v>222.83504840689062</v>
      </c>
      <c r="AB15" s="59">
        <f t="shared" si="11"/>
        <v>0</v>
      </c>
      <c r="AC15" s="65"/>
      <c r="AD15" s="65"/>
      <c r="AE15" s="65"/>
      <c r="AF15" s="65">
        <f t="shared" si="12"/>
        <v>222.83504840689062</v>
      </c>
      <c r="AG15" s="65">
        <f t="shared" si="42"/>
        <v>0</v>
      </c>
      <c r="AH15" s="65">
        <f t="shared" si="32"/>
        <v>480.90784280075513</v>
      </c>
      <c r="AI15" s="66">
        <f t="shared" si="14"/>
        <v>703.7428912076457</v>
      </c>
      <c r="AJ15" s="62"/>
      <c r="AK15" s="62">
        <v>10190</v>
      </c>
      <c r="AL15" s="68">
        <v>5358</v>
      </c>
      <c r="AM15" s="65"/>
      <c r="AN15" s="65"/>
      <c r="AO15" s="90"/>
      <c r="AP15" s="65">
        <f t="shared" si="43"/>
        <v>0</v>
      </c>
      <c r="AQ15" s="65">
        <f t="shared" si="33"/>
        <v>393.47005320061783</v>
      </c>
      <c r="AR15" s="65">
        <f t="shared" si="34"/>
        <v>337.79229711141676</v>
      </c>
      <c r="AS15" s="66">
        <f t="shared" si="16"/>
        <v>731.26235031203464</v>
      </c>
      <c r="AT15" s="135">
        <v>10190</v>
      </c>
      <c r="AU15" s="71">
        <v>5358</v>
      </c>
      <c r="AV15" s="72">
        <v>8552</v>
      </c>
      <c r="AW15" s="73"/>
      <c r="AX15" s="73"/>
      <c r="AY15" s="75"/>
      <c r="AZ15" s="65">
        <f t="shared" si="35"/>
        <v>371.61060580058353</v>
      </c>
      <c r="BA15" s="65">
        <f t="shared" si="36"/>
        <v>276.37551581843189</v>
      </c>
      <c r="BB15" s="65">
        <f t="shared" si="44"/>
        <v>456.21726479146457</v>
      </c>
      <c r="BC15" s="66">
        <f t="shared" si="18"/>
        <v>827.82787059204816</v>
      </c>
      <c r="BD15" s="71">
        <v>5358</v>
      </c>
      <c r="BE15" s="76">
        <v>8552</v>
      </c>
      <c r="BF15" s="107">
        <v>8666</v>
      </c>
      <c r="BG15" s="73"/>
      <c r="BH15" s="75"/>
      <c r="BI15" s="75"/>
      <c r="BJ15" s="65">
        <f t="shared" si="37"/>
        <v>261.02132049518571</v>
      </c>
      <c r="BK15" s="65">
        <f t="shared" si="45"/>
        <v>373.26867119301647</v>
      </c>
      <c r="BL15" s="79">
        <f t="shared" si="38"/>
        <v>472.80031742882653</v>
      </c>
      <c r="BM15" s="66">
        <f t="shared" si="20"/>
        <v>846.068988621843</v>
      </c>
      <c r="BN15" s="76">
        <v>8552</v>
      </c>
      <c r="BO15" s="80">
        <v>8666</v>
      </c>
      <c r="BP15" s="110">
        <v>9452</v>
      </c>
      <c r="BQ15" s="75"/>
      <c r="BR15" s="73"/>
      <c r="BS15" s="75"/>
      <c r="BT15" s="65">
        <f t="shared" si="46"/>
        <v>386.57732397362264</v>
      </c>
      <c r="BU15" s="65">
        <f t="shared" si="39"/>
        <v>441.09263657957246</v>
      </c>
      <c r="BV15" s="79">
        <f t="shared" si="27"/>
        <v>522.62993867497732</v>
      </c>
      <c r="BW15" s="66">
        <f t="shared" si="22"/>
        <v>963.72257525454961</v>
      </c>
      <c r="BX15" s="80">
        <v>8666</v>
      </c>
      <c r="BY15" s="85">
        <v>9452</v>
      </c>
      <c r="BZ15" s="94">
        <v>4708</v>
      </c>
      <c r="CA15" s="73"/>
      <c r="CB15" s="75"/>
      <c r="CD15" s="65">
        <f t="shared" si="23"/>
        <v>416.58749010292956</v>
      </c>
      <c r="CE15" s="65">
        <f t="shared" si="28"/>
        <v>427.60631346134511</v>
      </c>
      <c r="CF15" s="65">
        <f t="shared" si="29"/>
        <v>428.35401157981806</v>
      </c>
      <c r="CG15" s="66">
        <f t="shared" si="24"/>
        <v>855.96032504116317</v>
      </c>
      <c r="CH15" s="85">
        <v>9452</v>
      </c>
      <c r="CI15" s="94">
        <v>4708</v>
      </c>
      <c r="CJ15" s="94">
        <v>2598</v>
      </c>
      <c r="CK15" s="75"/>
      <c r="CM15" s="86">
        <f>$CX$73</f>
        <v>3.4388268999999765</v>
      </c>
      <c r="CN15" s="65">
        <f t="shared" si="30"/>
        <v>403.85040715793707</v>
      </c>
      <c r="CO15" s="65">
        <f t="shared" si="31"/>
        <v>350.47146401985111</v>
      </c>
      <c r="CP15" s="65">
        <f t="shared" si="25"/>
        <v>407.74114227583198</v>
      </c>
      <c r="CQ15" s="66">
        <f t="shared" si="26"/>
        <v>815.03037633376903</v>
      </c>
      <c r="CS15" s="122" t="s">
        <v>48</v>
      </c>
      <c r="CT15" s="123" t="s">
        <v>49</v>
      </c>
      <c r="CU15" s="124">
        <v>2019</v>
      </c>
      <c r="CV15" s="133">
        <f>$BU$5</f>
        <v>450</v>
      </c>
      <c r="CW15" s="125">
        <v>852.2</v>
      </c>
      <c r="CX15" s="125">
        <v>960</v>
      </c>
      <c r="CY15" s="125">
        <f t="shared" si="40"/>
        <v>399.46875</v>
      </c>
      <c r="CZ15" s="126">
        <v>2021</v>
      </c>
    </row>
    <row r="16" spans="1:104" ht="12.9" customHeight="1" x14ac:dyDescent="0.3">
      <c r="A16" s="59">
        <v>9</v>
      </c>
      <c r="B16" s="115" t="s">
        <v>52</v>
      </c>
      <c r="C16" s="61" t="s">
        <v>33</v>
      </c>
      <c r="D16" s="62"/>
      <c r="E16" s="64">
        <v>3445</v>
      </c>
      <c r="F16" s="64">
        <v>2527</v>
      </c>
      <c r="G16" s="63">
        <v>2447</v>
      </c>
      <c r="H16" s="64">
        <v>8118</v>
      </c>
      <c r="I16" s="59">
        <f t="shared" si="0"/>
        <v>0</v>
      </c>
      <c r="J16" s="59">
        <f t="shared" si="1"/>
        <v>331.27009790402644</v>
      </c>
      <c r="K16" s="59">
        <f t="shared" si="2"/>
        <v>0</v>
      </c>
      <c r="L16" s="59">
        <f t="shared" si="3"/>
        <v>309.17920498368431</v>
      </c>
      <c r="M16" s="59">
        <f t="shared" si="4"/>
        <v>318.57379664560705</v>
      </c>
      <c r="N16" s="59">
        <f t="shared" si="5"/>
        <v>325.18675774275971</v>
      </c>
      <c r="O16" s="65">
        <f>$CX$24</f>
        <v>2.0535601648510595</v>
      </c>
      <c r="P16" s="65"/>
      <c r="Q16" s="65"/>
      <c r="R16" s="65">
        <f t="shared" si="6"/>
        <v>331.27009790402644</v>
      </c>
      <c r="S16" s="65">
        <f t="shared" si="7"/>
        <v>325.18675774275971</v>
      </c>
      <c r="T16" s="65">
        <f t="shared" si="41"/>
        <v>481.33893919793013</v>
      </c>
      <c r="U16" s="66">
        <f t="shared" si="8"/>
        <v>814.66259726680755</v>
      </c>
      <c r="V16" s="67">
        <v>2527</v>
      </c>
      <c r="W16" s="63">
        <v>2447</v>
      </c>
      <c r="X16" s="64">
        <v>8118</v>
      </c>
      <c r="Y16" s="64">
        <v>8953</v>
      </c>
      <c r="Z16" s="59">
        <f t="shared" si="9"/>
        <v>290.43847522990205</v>
      </c>
      <c r="AA16" s="59">
        <f t="shared" si="10"/>
        <v>299.10990864051632</v>
      </c>
      <c r="AB16" s="59">
        <f t="shared" si="11"/>
        <v>284.38600759189836</v>
      </c>
      <c r="AC16" s="65"/>
      <c r="AD16" s="65"/>
      <c r="AE16" s="65"/>
      <c r="AF16" s="65">
        <f t="shared" si="12"/>
        <v>299.10990864051632</v>
      </c>
      <c r="AG16" s="65">
        <f t="shared" si="42"/>
        <v>393.82276843467014</v>
      </c>
      <c r="AH16" s="65">
        <f t="shared" si="32"/>
        <v>422.52874549510898</v>
      </c>
      <c r="AI16" s="66">
        <f t="shared" si="14"/>
        <v>816.351513929779</v>
      </c>
      <c r="AJ16" s="64">
        <v>8118</v>
      </c>
      <c r="AK16" s="64">
        <v>8953</v>
      </c>
      <c r="AL16" s="138">
        <v>7013</v>
      </c>
      <c r="AM16" s="65"/>
      <c r="AN16" s="65"/>
      <c r="AO16" s="90"/>
      <c r="AP16" s="65">
        <f t="shared" si="43"/>
        <v>371.94372574385511</v>
      </c>
      <c r="AQ16" s="65">
        <f t="shared" si="33"/>
        <v>345.70533722327099</v>
      </c>
      <c r="AR16" s="65">
        <f t="shared" si="34"/>
        <v>442.13090325538747</v>
      </c>
      <c r="AS16" s="66">
        <f t="shared" si="16"/>
        <v>814.07462899924258</v>
      </c>
      <c r="AT16" s="70">
        <v>8953</v>
      </c>
      <c r="AU16" s="139">
        <v>7013</v>
      </c>
      <c r="AV16" s="72">
        <v>9207</v>
      </c>
      <c r="AW16" s="73"/>
      <c r="AX16" s="75"/>
      <c r="AY16" s="75"/>
      <c r="AZ16" s="65">
        <f t="shared" si="35"/>
        <v>326.4994851553115</v>
      </c>
      <c r="BA16" s="65">
        <f t="shared" si="36"/>
        <v>361.74346629986246</v>
      </c>
      <c r="BB16" s="65">
        <f t="shared" si="44"/>
        <v>491.15906886517945</v>
      </c>
      <c r="BC16" s="66">
        <f t="shared" si="18"/>
        <v>852.90253516504185</v>
      </c>
      <c r="BD16" s="139">
        <v>7013</v>
      </c>
      <c r="BE16" s="76">
        <v>9207</v>
      </c>
      <c r="BF16" s="107">
        <v>7878</v>
      </c>
      <c r="BG16" s="75"/>
      <c r="BH16" s="75"/>
      <c r="BI16" s="108">
        <f>$CX$48</f>
        <v>12.584458833449066</v>
      </c>
      <c r="BJ16" s="65">
        <f t="shared" si="37"/>
        <v>341.64660706098124</v>
      </c>
      <c r="BK16" s="65">
        <f t="shared" si="45"/>
        <v>401.85741998060132</v>
      </c>
      <c r="BL16" s="79">
        <f t="shared" si="38"/>
        <v>429.80855073901398</v>
      </c>
      <c r="BM16" s="66">
        <f t="shared" si="20"/>
        <v>844.25042955306435</v>
      </c>
      <c r="BN16" s="76">
        <v>9207</v>
      </c>
      <c r="BO16" s="80">
        <v>7878</v>
      </c>
      <c r="BP16" s="110">
        <v>8955</v>
      </c>
      <c r="BQ16" s="75"/>
      <c r="BR16" s="108"/>
      <c r="BS16" s="69"/>
      <c r="BT16" s="65">
        <f t="shared" si="46"/>
        <v>416.18538608806637</v>
      </c>
      <c r="BU16" s="65">
        <f t="shared" si="39"/>
        <v>400.98405157787579</v>
      </c>
      <c r="BV16" s="79">
        <f t="shared" si="27"/>
        <v>495.14929124359099</v>
      </c>
      <c r="BW16" s="66">
        <f t="shared" si="22"/>
        <v>911.3346773316573</v>
      </c>
      <c r="BX16" s="80">
        <v>7878</v>
      </c>
      <c r="BY16" s="85">
        <v>8955</v>
      </c>
      <c r="BZ16" s="94">
        <v>5569</v>
      </c>
      <c r="CA16" s="108"/>
      <c r="CB16" s="69"/>
      <c r="CD16" s="65">
        <f t="shared" si="23"/>
        <v>378.70715982354938</v>
      </c>
      <c r="CE16" s="65">
        <f t="shared" si="28"/>
        <v>405.12214738111993</v>
      </c>
      <c r="CF16" s="65">
        <f t="shared" si="29"/>
        <v>506.69148056244831</v>
      </c>
      <c r="CG16" s="66">
        <f t="shared" si="24"/>
        <v>911.81362794356824</v>
      </c>
      <c r="CH16" s="85">
        <v>8955</v>
      </c>
      <c r="CI16" s="94">
        <v>5569</v>
      </c>
      <c r="CJ16" s="94">
        <v>2451</v>
      </c>
      <c r="CK16" s="69"/>
      <c r="CN16" s="65">
        <f t="shared" si="30"/>
        <v>382.61536141550215</v>
      </c>
      <c r="CO16" s="65">
        <f t="shared" si="31"/>
        <v>414.56575682382135</v>
      </c>
      <c r="CP16" s="65">
        <f t="shared" si="25"/>
        <v>384.67033861357362</v>
      </c>
      <c r="CQ16" s="66">
        <f t="shared" si="26"/>
        <v>799.23609543739508</v>
      </c>
      <c r="CS16" s="122" t="s">
        <v>48</v>
      </c>
      <c r="CT16" s="123" t="s">
        <v>49</v>
      </c>
      <c r="CU16" s="124">
        <v>2019</v>
      </c>
      <c r="CV16" s="133">
        <f>$CD$5</f>
        <v>425</v>
      </c>
      <c r="CW16" s="125">
        <v>852.2</v>
      </c>
      <c r="CX16" s="125">
        <v>960</v>
      </c>
      <c r="CY16" s="125">
        <f t="shared" si="40"/>
        <v>377.27604166666669</v>
      </c>
      <c r="CZ16" s="126">
        <v>2022</v>
      </c>
    </row>
    <row r="17" spans="1:104" ht="12.9" customHeight="1" x14ac:dyDescent="0.3">
      <c r="A17" s="59">
        <v>10</v>
      </c>
      <c r="B17" s="115" t="s">
        <v>53</v>
      </c>
      <c r="C17" s="61" t="s">
        <v>33</v>
      </c>
      <c r="D17" s="64">
        <v>4028</v>
      </c>
      <c r="E17" s="63">
        <v>3705</v>
      </c>
      <c r="F17" s="63">
        <v>2485</v>
      </c>
      <c r="G17" s="63">
        <v>2300</v>
      </c>
      <c r="H17" s="64">
        <v>7980</v>
      </c>
      <c r="I17" s="59">
        <f t="shared" si="0"/>
        <v>242.47875354107649</v>
      </c>
      <c r="J17" s="59">
        <f t="shared" si="1"/>
        <v>356.27161472697185</v>
      </c>
      <c r="K17" s="59">
        <f t="shared" si="2"/>
        <v>256.29503682405198</v>
      </c>
      <c r="L17" s="59">
        <f t="shared" si="3"/>
        <v>304.04049243547905</v>
      </c>
      <c r="M17" s="59">
        <f t="shared" si="4"/>
        <v>299.43593473023958</v>
      </c>
      <c r="N17" s="59">
        <f t="shared" si="5"/>
        <v>305.65163171571203</v>
      </c>
      <c r="O17" s="65"/>
      <c r="P17" s="65"/>
      <c r="Q17" s="65"/>
      <c r="R17" s="65">
        <f t="shared" si="6"/>
        <v>356.27161472697185</v>
      </c>
      <c r="S17" s="65">
        <f t="shared" si="7"/>
        <v>305.65163171571203</v>
      </c>
      <c r="T17" s="65">
        <f t="shared" si="41"/>
        <v>473.15653298835707</v>
      </c>
      <c r="U17" s="66">
        <f t="shared" si="8"/>
        <v>829.42814771532903</v>
      </c>
      <c r="V17" s="140">
        <v>2485</v>
      </c>
      <c r="W17" s="63">
        <v>2300</v>
      </c>
      <c r="X17" s="64">
        <v>7980</v>
      </c>
      <c r="Y17" s="64">
        <v>8398</v>
      </c>
      <c r="Z17" s="59">
        <f t="shared" si="9"/>
        <v>285.61124295461286</v>
      </c>
      <c r="AA17" s="59">
        <f t="shared" si="10"/>
        <v>281.14131175855647</v>
      </c>
      <c r="AB17" s="59">
        <f t="shared" si="11"/>
        <v>279.65937034660368</v>
      </c>
      <c r="AC17" s="65"/>
      <c r="AD17" s="65"/>
      <c r="AE17" s="65"/>
      <c r="AF17" s="65">
        <f t="shared" si="12"/>
        <v>281.14131175855647</v>
      </c>
      <c r="AG17" s="65">
        <f t="shared" si="42"/>
        <v>387.12807244501943</v>
      </c>
      <c r="AH17" s="65">
        <f t="shared" si="32"/>
        <v>396.33602196670671</v>
      </c>
      <c r="AI17" s="66">
        <f t="shared" si="14"/>
        <v>783.46409441172614</v>
      </c>
      <c r="AJ17" s="64">
        <v>7980</v>
      </c>
      <c r="AK17" s="64">
        <v>8398</v>
      </c>
      <c r="AL17" s="21"/>
      <c r="AM17" s="65"/>
      <c r="AN17" s="65"/>
      <c r="AO17" s="90"/>
      <c r="AP17" s="65">
        <f t="shared" si="43"/>
        <v>365.62095730918503</v>
      </c>
      <c r="AQ17" s="65">
        <f t="shared" si="33"/>
        <v>324.27492706366911</v>
      </c>
      <c r="AR17" s="65">
        <f t="shared" si="34"/>
        <v>0</v>
      </c>
      <c r="AS17" s="66">
        <f t="shared" si="16"/>
        <v>689.8958843728542</v>
      </c>
      <c r="AT17" s="70">
        <v>8398</v>
      </c>
      <c r="AU17" s="141"/>
      <c r="AV17" s="73"/>
      <c r="AW17" s="73"/>
      <c r="AX17" s="73"/>
      <c r="AY17" s="75"/>
      <c r="AZ17" s="65">
        <f t="shared" si="35"/>
        <v>306.2596533379097</v>
      </c>
      <c r="BA17" s="65">
        <f t="shared" si="36"/>
        <v>0</v>
      </c>
      <c r="BB17" s="65">
        <f t="shared" si="44"/>
        <v>0</v>
      </c>
      <c r="BC17" s="66">
        <f t="shared" si="18"/>
        <v>306.2596533379097</v>
      </c>
      <c r="BD17" s="141"/>
      <c r="BE17" s="119"/>
      <c r="BF17" s="77">
        <v>7391</v>
      </c>
      <c r="BG17" s="73"/>
      <c r="BH17" s="75"/>
      <c r="BI17" s="75"/>
      <c r="BJ17" s="65">
        <f t="shared" si="37"/>
        <v>0</v>
      </c>
      <c r="BK17" s="65">
        <f t="shared" si="45"/>
        <v>0</v>
      </c>
      <c r="BL17" s="79">
        <f t="shared" si="38"/>
        <v>403.23876599543695</v>
      </c>
      <c r="BM17" s="66">
        <f t="shared" si="20"/>
        <v>403.23876599543695</v>
      </c>
      <c r="BN17" s="119"/>
      <c r="BO17" s="80">
        <v>7391</v>
      </c>
      <c r="BP17" s="93">
        <v>9150</v>
      </c>
      <c r="BQ17" s="75"/>
      <c r="BR17" s="73"/>
      <c r="BS17" s="75"/>
      <c r="BT17" s="65">
        <f t="shared" si="46"/>
        <v>0</v>
      </c>
      <c r="BU17" s="65">
        <f t="shared" si="39"/>
        <v>376.19613165931457</v>
      </c>
      <c r="BV17" s="79">
        <f t="shared" si="27"/>
        <v>505.93143661405452</v>
      </c>
      <c r="BW17" s="66">
        <f t="shared" si="22"/>
        <v>882.12756827336909</v>
      </c>
      <c r="BX17" s="80">
        <v>7391</v>
      </c>
      <c r="BY17" s="85">
        <v>9150</v>
      </c>
      <c r="BZ17" s="94">
        <v>5271</v>
      </c>
      <c r="CA17" s="73"/>
      <c r="CB17" s="75"/>
      <c r="CD17" s="65">
        <f t="shared" si="23"/>
        <v>355.2963465671304</v>
      </c>
      <c r="CE17" s="65">
        <f t="shared" si="28"/>
        <v>413.94390268422643</v>
      </c>
      <c r="CF17" s="65">
        <f t="shared" si="29"/>
        <v>479.57816377171213</v>
      </c>
      <c r="CG17" s="66">
        <f t="shared" si="24"/>
        <v>893.52206645593844</v>
      </c>
      <c r="CH17" s="85">
        <v>9150</v>
      </c>
      <c r="CI17" s="94">
        <v>5271</v>
      </c>
      <c r="CJ17" s="94">
        <v>2513</v>
      </c>
      <c r="CK17" s="75"/>
      <c r="CN17" s="65">
        <f t="shared" si="30"/>
        <v>390.94701920176936</v>
      </c>
      <c r="CO17" s="65">
        <f t="shared" si="31"/>
        <v>392.38213399503718</v>
      </c>
      <c r="CP17" s="65">
        <f t="shared" si="25"/>
        <v>394.40088165479824</v>
      </c>
      <c r="CQ17" s="66">
        <f t="shared" si="26"/>
        <v>786.78301564983553</v>
      </c>
      <c r="CS17" s="142" t="s">
        <v>30</v>
      </c>
      <c r="CT17" s="123" t="s">
        <v>54</v>
      </c>
      <c r="CU17" s="124">
        <v>2022</v>
      </c>
      <c r="CV17" s="133">
        <f>$CF$5</f>
        <v>550</v>
      </c>
      <c r="CW17" s="143">
        <v>854.97342857142905</v>
      </c>
      <c r="CX17" s="125">
        <v>960</v>
      </c>
      <c r="CY17" s="125">
        <f t="shared" si="40"/>
        <v>489.82852678571459</v>
      </c>
      <c r="CZ17" s="126">
        <v>2022</v>
      </c>
    </row>
    <row r="18" spans="1:104" ht="12.9" customHeight="1" x14ac:dyDescent="0.3">
      <c r="A18" s="59">
        <v>11</v>
      </c>
      <c r="B18" s="115" t="s">
        <v>55</v>
      </c>
      <c r="C18" s="61" t="s">
        <v>33</v>
      </c>
      <c r="D18" s="63">
        <v>3677</v>
      </c>
      <c r="E18" s="63">
        <v>3208</v>
      </c>
      <c r="F18" s="63">
        <v>1684</v>
      </c>
      <c r="G18" s="88"/>
      <c r="H18" s="64">
        <v>7732</v>
      </c>
      <c r="I18" s="59">
        <f t="shared" si="0"/>
        <v>221.34915014164307</v>
      </c>
      <c r="J18" s="59">
        <f t="shared" si="1"/>
        <v>308.48025372311088</v>
      </c>
      <c r="K18" s="59">
        <f t="shared" si="2"/>
        <v>233.96148222493522</v>
      </c>
      <c r="L18" s="59">
        <f t="shared" si="3"/>
        <v>206.03790312327837</v>
      </c>
      <c r="M18" s="59">
        <f t="shared" si="4"/>
        <v>0</v>
      </c>
      <c r="N18" s="59">
        <f t="shared" si="5"/>
        <v>0</v>
      </c>
      <c r="O18" s="65"/>
      <c r="P18" s="65"/>
      <c r="Q18" s="65"/>
      <c r="R18" s="65">
        <f t="shared" si="6"/>
        <v>308.48025372311088</v>
      </c>
      <c r="S18" s="65">
        <f t="shared" si="7"/>
        <v>206.03790312327837</v>
      </c>
      <c r="T18" s="65">
        <f t="shared" si="41"/>
        <v>458.45191893057353</v>
      </c>
      <c r="U18" s="66">
        <f t="shared" si="8"/>
        <v>766.93217265368446</v>
      </c>
      <c r="V18" s="140">
        <v>1684</v>
      </c>
      <c r="W18" s="88"/>
      <c r="X18" s="64">
        <v>7732</v>
      </c>
      <c r="Y18" s="64">
        <v>8662</v>
      </c>
      <c r="Z18" s="59">
        <f t="shared" si="9"/>
        <v>193.54902741873966</v>
      </c>
      <c r="AA18" s="59">
        <f t="shared" si="10"/>
        <v>0</v>
      </c>
      <c r="AB18" s="59">
        <f t="shared" si="11"/>
        <v>189.51564573991169</v>
      </c>
      <c r="AC18" s="65"/>
      <c r="AD18" s="65"/>
      <c r="AE18" s="65"/>
      <c r="AF18" s="65">
        <f t="shared" si="12"/>
        <v>189.51564573991169</v>
      </c>
      <c r="AG18" s="65">
        <f t="shared" si="42"/>
        <v>375.09702457956013</v>
      </c>
      <c r="AH18" s="65">
        <f t="shared" si="32"/>
        <v>408.79526342886561</v>
      </c>
      <c r="AI18" s="66">
        <f t="shared" si="14"/>
        <v>783.89228800842579</v>
      </c>
      <c r="AJ18" s="64">
        <v>7732</v>
      </c>
      <c r="AK18" s="64">
        <v>8662</v>
      </c>
      <c r="AL18" s="68">
        <v>6280</v>
      </c>
      <c r="AM18" s="65"/>
      <c r="AN18" s="65"/>
      <c r="AO18" s="90"/>
      <c r="AP18" s="65">
        <f t="shared" si="43"/>
        <v>354.25830099180678</v>
      </c>
      <c r="AQ18" s="65">
        <f t="shared" si="33"/>
        <v>334.46885189634457</v>
      </c>
      <c r="AR18" s="65">
        <f t="shared" si="34"/>
        <v>395.91930307198533</v>
      </c>
      <c r="AS18" s="66">
        <f t="shared" si="16"/>
        <v>750.17760406379193</v>
      </c>
      <c r="AT18" s="70">
        <v>8662</v>
      </c>
      <c r="AU18" s="71">
        <v>6280</v>
      </c>
      <c r="AV18" s="72">
        <v>9158</v>
      </c>
      <c r="AW18" s="73"/>
      <c r="AX18" s="73"/>
      <c r="AY18" s="75"/>
      <c r="AZ18" s="65">
        <f t="shared" si="35"/>
        <v>315.88724901321433</v>
      </c>
      <c r="BA18" s="65">
        <f t="shared" si="36"/>
        <v>323.93397524071526</v>
      </c>
      <c r="BB18" s="65">
        <f t="shared" si="44"/>
        <v>488.54510184287102</v>
      </c>
      <c r="BC18" s="66">
        <f t="shared" si="18"/>
        <v>812.47907708358616</v>
      </c>
      <c r="BD18" s="71">
        <v>6280</v>
      </c>
      <c r="BE18" s="76">
        <v>9158</v>
      </c>
      <c r="BF18" s="77">
        <v>7097</v>
      </c>
      <c r="BG18" s="73"/>
      <c r="BH18" s="75"/>
      <c r="BI18" s="92"/>
      <c r="BJ18" s="65">
        <f t="shared" si="37"/>
        <v>305.9376432828978</v>
      </c>
      <c r="BK18" s="65">
        <f t="shared" si="45"/>
        <v>399.71871968962171</v>
      </c>
      <c r="BL18" s="79">
        <f t="shared" si="38"/>
        <v>387.19869060609068</v>
      </c>
      <c r="BM18" s="66">
        <f t="shared" si="20"/>
        <v>786.91741029571222</v>
      </c>
      <c r="BN18" s="76">
        <v>9158</v>
      </c>
      <c r="BO18" s="80">
        <v>7097</v>
      </c>
      <c r="BP18" s="93">
        <v>2598</v>
      </c>
      <c r="BQ18" s="75"/>
      <c r="BR18" s="92"/>
      <c r="BS18" s="75"/>
      <c r="BT18" s="65">
        <f t="shared" si="46"/>
        <v>413.97043182301638</v>
      </c>
      <c r="BU18" s="65">
        <f t="shared" si="39"/>
        <v>361.23176111299625</v>
      </c>
      <c r="BV18" s="82">
        <f>$CY$76</f>
        <v>0</v>
      </c>
      <c r="BW18" s="66">
        <f t="shared" si="22"/>
        <v>775.20219293601258</v>
      </c>
      <c r="BX18" s="80">
        <v>7097</v>
      </c>
      <c r="BY18" s="85">
        <v>2598</v>
      </c>
      <c r="BZ18" s="85">
        <v>5383</v>
      </c>
      <c r="CA18" s="92"/>
      <c r="CB18" s="75"/>
      <c r="CD18" s="65">
        <f t="shared" si="23"/>
        <v>341.16332994005205</v>
      </c>
      <c r="CE18" s="82">
        <f>$CY$81</f>
        <v>343.17017305734623</v>
      </c>
      <c r="CF18" s="65">
        <f t="shared" ref="CF18:CF49" si="47">BZ18/BZ$2*BZ$5*CF$5</f>
        <v>489.7684036393714</v>
      </c>
      <c r="CG18" s="66">
        <f t="shared" si="24"/>
        <v>832.93857669671752</v>
      </c>
      <c r="CH18" s="85">
        <v>2598</v>
      </c>
      <c r="CI18" s="85">
        <v>5383</v>
      </c>
      <c r="CJ18" s="85">
        <v>2355</v>
      </c>
      <c r="CK18" s="75"/>
      <c r="CN18" s="82">
        <f>$CY$83</f>
        <v>324.10516344304921</v>
      </c>
      <c r="CO18" s="65">
        <f t="shared" ref="CO18:CO49" si="48">CI18/CI$2*CI$5*CO$5</f>
        <v>400.71960297766748</v>
      </c>
      <c r="CP18" s="65">
        <f t="shared" si="25"/>
        <v>369.60369132393544</v>
      </c>
      <c r="CQ18" s="66">
        <f t="shared" si="26"/>
        <v>770.32329430160303</v>
      </c>
      <c r="CS18" s="142" t="s">
        <v>30</v>
      </c>
      <c r="CT18" s="123" t="s">
        <v>54</v>
      </c>
      <c r="CU18" s="124">
        <v>2022</v>
      </c>
      <c r="CV18" s="133">
        <f>$CO$5</f>
        <v>450</v>
      </c>
      <c r="CW18" s="143">
        <v>854.97342857142905</v>
      </c>
      <c r="CX18" s="125">
        <v>960</v>
      </c>
      <c r="CY18" s="125">
        <f t="shared" si="40"/>
        <v>400.76879464285742</v>
      </c>
      <c r="CZ18" s="126">
        <v>2023</v>
      </c>
    </row>
    <row r="19" spans="1:104" ht="13" x14ac:dyDescent="0.3">
      <c r="A19" s="59">
        <v>12</v>
      </c>
      <c r="B19" s="115" t="s">
        <v>56</v>
      </c>
      <c r="C19" s="61" t="s">
        <v>33</v>
      </c>
      <c r="D19" s="64">
        <v>5717</v>
      </c>
      <c r="E19" s="63">
        <v>2633</v>
      </c>
      <c r="F19" s="64">
        <v>2746</v>
      </c>
      <c r="G19" s="64">
        <v>1786</v>
      </c>
      <c r="H19" s="64">
        <v>7369</v>
      </c>
      <c r="I19" s="59">
        <f t="shared" si="0"/>
        <v>344.15368271954679</v>
      </c>
      <c r="J19" s="59">
        <f t="shared" si="1"/>
        <v>253.18843767236623</v>
      </c>
      <c r="K19" s="59">
        <f t="shared" si="2"/>
        <v>363.76333801467359</v>
      </c>
      <c r="L19" s="59">
        <f t="shared" si="3"/>
        <v>335.97392041361189</v>
      </c>
      <c r="M19" s="59">
        <f t="shared" si="4"/>
        <v>232.518512794873</v>
      </c>
      <c r="N19" s="59">
        <f t="shared" si="5"/>
        <v>237.34513662793989</v>
      </c>
      <c r="O19" s="65"/>
      <c r="P19" s="65"/>
      <c r="Q19" s="65"/>
      <c r="R19" s="65">
        <f t="shared" si="6"/>
        <v>363.76333801467359</v>
      </c>
      <c r="S19" s="65">
        <f t="shared" si="7"/>
        <v>335.97392041361189</v>
      </c>
      <c r="T19" s="65">
        <f t="shared" si="41"/>
        <v>436.92863303147908</v>
      </c>
      <c r="U19" s="66">
        <f t="shared" si="8"/>
        <v>800.69197104615273</v>
      </c>
      <c r="V19" s="67">
        <v>2746</v>
      </c>
      <c r="W19" s="64">
        <v>1786</v>
      </c>
      <c r="X19" s="64">
        <v>7369</v>
      </c>
      <c r="Y19" s="64">
        <v>8591</v>
      </c>
      <c r="Z19" s="59">
        <f t="shared" si="9"/>
        <v>315.60904352248167</v>
      </c>
      <c r="AA19" s="59">
        <f t="shared" si="10"/>
        <v>218.31234034816603</v>
      </c>
      <c r="AB19" s="59">
        <f t="shared" si="11"/>
        <v>309.03204465664942</v>
      </c>
      <c r="AC19" s="65"/>
      <c r="AD19" s="65"/>
      <c r="AE19" s="65"/>
      <c r="AF19" s="65">
        <f t="shared" si="12"/>
        <v>309.03204465664942</v>
      </c>
      <c r="AG19" s="65">
        <f t="shared" si="42"/>
        <v>357.48706338939201</v>
      </c>
      <c r="AH19" s="65">
        <f t="shared" si="32"/>
        <v>405.44448258108804</v>
      </c>
      <c r="AI19" s="66">
        <f t="shared" si="14"/>
        <v>762.93154597047999</v>
      </c>
      <c r="AJ19" s="64">
        <v>7369</v>
      </c>
      <c r="AK19" s="64">
        <v>8591</v>
      </c>
      <c r="AL19" s="117"/>
      <c r="AM19" s="65"/>
      <c r="AN19" s="65"/>
      <c r="AO19" s="90"/>
      <c r="AP19" s="65">
        <f t="shared" si="43"/>
        <v>337.62667097887021</v>
      </c>
      <c r="AQ19" s="65">
        <f t="shared" si="33"/>
        <v>331.72730392998113</v>
      </c>
      <c r="AR19" s="65">
        <f t="shared" si="34"/>
        <v>0</v>
      </c>
      <c r="AS19" s="66">
        <f t="shared" si="16"/>
        <v>669.35397490885134</v>
      </c>
      <c r="AT19" s="70">
        <v>8591</v>
      </c>
      <c r="AU19" s="118"/>
      <c r="AV19" s="72">
        <v>7756</v>
      </c>
      <c r="AW19" s="73"/>
      <c r="AX19" s="73"/>
      <c r="AY19" s="75"/>
      <c r="AZ19" s="65">
        <f t="shared" si="35"/>
        <v>313.29800926720441</v>
      </c>
      <c r="BA19" s="65">
        <f t="shared" si="36"/>
        <v>0</v>
      </c>
      <c r="BB19" s="65">
        <f t="shared" si="44"/>
        <v>413.75363724539278</v>
      </c>
      <c r="BC19" s="66">
        <f t="shared" si="18"/>
        <v>727.05164651259724</v>
      </c>
      <c r="BD19" s="118"/>
      <c r="BE19" s="76">
        <v>7756</v>
      </c>
      <c r="BF19" s="77">
        <v>7094</v>
      </c>
      <c r="BG19" s="73"/>
      <c r="BH19" s="75"/>
      <c r="BI19" s="108">
        <f>$CX$45</f>
        <v>0.74763937109411494</v>
      </c>
      <c r="BJ19" s="65">
        <f t="shared" si="37"/>
        <v>0</v>
      </c>
      <c r="BK19" s="65">
        <f t="shared" si="45"/>
        <v>338.52570320077592</v>
      </c>
      <c r="BL19" s="79">
        <f t="shared" si="38"/>
        <v>387.03501636742391</v>
      </c>
      <c r="BM19" s="66">
        <f t="shared" si="20"/>
        <v>726.30835893929395</v>
      </c>
      <c r="BN19" s="76">
        <v>7756</v>
      </c>
      <c r="BO19" s="80">
        <v>7094</v>
      </c>
      <c r="BP19" s="93">
        <v>8024</v>
      </c>
      <c r="BQ19" s="75"/>
      <c r="BR19" s="108"/>
      <c r="BS19" s="69"/>
      <c r="BT19" s="65">
        <f t="shared" si="46"/>
        <v>350.59561795362686</v>
      </c>
      <c r="BU19" s="65">
        <f t="shared" si="39"/>
        <v>361.07906345436038</v>
      </c>
      <c r="BV19" s="79">
        <f t="shared" ref="BV19:BV50" si="49">BP19/BP$2*BP$5*BV$5</f>
        <v>443.67145873127572</v>
      </c>
      <c r="BW19" s="66">
        <f t="shared" si="22"/>
        <v>804.75052218563599</v>
      </c>
      <c r="BX19" s="80">
        <v>7094</v>
      </c>
      <c r="BY19" s="85">
        <v>8024</v>
      </c>
      <c r="BZ19" s="94">
        <v>4858</v>
      </c>
      <c r="CA19" s="108"/>
      <c r="CB19" s="69"/>
      <c r="CD19" s="65">
        <f t="shared" si="23"/>
        <v>341.01911548467365</v>
      </c>
      <c r="CE19" s="65">
        <f t="shared" ref="CE19:CE50" si="50">BY19/BY$2*BY$5*CE$5</f>
        <v>363.00392078013471</v>
      </c>
      <c r="CF19" s="65">
        <f t="shared" si="47"/>
        <v>442.00165425971875</v>
      </c>
      <c r="CG19" s="66">
        <f t="shared" si="24"/>
        <v>805.00557503985351</v>
      </c>
      <c r="CH19" s="85">
        <v>8024</v>
      </c>
      <c r="CI19" s="94">
        <v>4858</v>
      </c>
      <c r="CJ19" s="130">
        <v>2554</v>
      </c>
      <c r="CK19" s="69"/>
      <c r="CN19" s="65">
        <f t="shared" ref="CN19:CN50" si="51">CH19/CH$2*CH$5*CN$5</f>
        <v>342.83703629234941</v>
      </c>
      <c r="CO19" s="65">
        <f t="shared" si="48"/>
        <v>361.63771712158808</v>
      </c>
      <c r="CP19" s="65">
        <f t="shared" si="25"/>
        <v>400.83559560141452</v>
      </c>
      <c r="CQ19" s="66">
        <f t="shared" si="26"/>
        <v>762.47331272300266</v>
      </c>
    </row>
    <row r="20" spans="1:104" ht="12.9" customHeight="1" x14ac:dyDescent="0.3">
      <c r="A20" s="59">
        <v>13</v>
      </c>
      <c r="B20" s="88" t="s">
        <v>57</v>
      </c>
      <c r="C20" s="61" t="s">
        <v>33</v>
      </c>
      <c r="D20" s="63">
        <v>4290</v>
      </c>
      <c r="E20" s="88"/>
      <c r="F20" s="63">
        <v>3029</v>
      </c>
      <c r="G20" s="88"/>
      <c r="H20" s="63">
        <v>7848</v>
      </c>
      <c r="I20" s="59">
        <f t="shared" si="0"/>
        <v>258.25070821529744</v>
      </c>
      <c r="J20" s="59">
        <f t="shared" si="1"/>
        <v>0</v>
      </c>
      <c r="K20" s="59">
        <f t="shared" si="2"/>
        <v>272.96566732253791</v>
      </c>
      <c r="L20" s="59">
        <f t="shared" si="3"/>
        <v>370.59905496461408</v>
      </c>
      <c r="M20" s="59">
        <f t="shared" si="4"/>
        <v>0</v>
      </c>
      <c r="N20" s="59">
        <f t="shared" si="5"/>
        <v>0</v>
      </c>
      <c r="O20" s="65"/>
      <c r="P20" s="65"/>
      <c r="Q20" s="65"/>
      <c r="R20" s="65">
        <f t="shared" si="6"/>
        <v>272.96566732253791</v>
      </c>
      <c r="S20" s="65">
        <f t="shared" si="7"/>
        <v>370.59905496461408</v>
      </c>
      <c r="T20" s="65">
        <f t="shared" si="41"/>
        <v>465.32988357050448</v>
      </c>
      <c r="U20" s="66">
        <f t="shared" si="8"/>
        <v>835.9289385351185</v>
      </c>
      <c r="V20" s="140">
        <v>3029</v>
      </c>
      <c r="W20" s="88"/>
      <c r="X20" s="63">
        <v>7848</v>
      </c>
      <c r="Y20" s="63">
        <v>9731</v>
      </c>
      <c r="Z20" s="59">
        <f t="shared" si="9"/>
        <v>348.13539432978763</v>
      </c>
      <c r="AA20" s="59">
        <f t="shared" si="10"/>
        <v>0</v>
      </c>
      <c r="AB20" s="59">
        <f t="shared" si="11"/>
        <v>340.88057657137324</v>
      </c>
      <c r="AC20" s="65"/>
      <c r="AD20" s="65"/>
      <c r="AE20" s="65"/>
      <c r="AF20" s="65">
        <f t="shared" si="12"/>
        <v>340.88057657137324</v>
      </c>
      <c r="AG20" s="65">
        <f t="shared" si="42"/>
        <v>380.72445019404915</v>
      </c>
      <c r="AH20" s="65">
        <f t="shared" si="32"/>
        <v>459.24575253131968</v>
      </c>
      <c r="AI20" s="66">
        <f t="shared" si="14"/>
        <v>839.97020272536884</v>
      </c>
      <c r="AJ20" s="63">
        <v>7848</v>
      </c>
      <c r="AK20" s="63">
        <v>9731</v>
      </c>
      <c r="AL20" s="68">
        <v>7408</v>
      </c>
      <c r="AM20" s="65"/>
      <c r="AN20" s="65"/>
      <c r="AO20" s="90"/>
      <c r="AP20" s="65">
        <f t="shared" si="43"/>
        <v>359.57309184993528</v>
      </c>
      <c r="AQ20" s="65">
        <f t="shared" si="33"/>
        <v>375.74652479835248</v>
      </c>
      <c r="AR20" s="65">
        <f t="shared" si="34"/>
        <v>467.03347088491518</v>
      </c>
      <c r="AS20" s="66">
        <f t="shared" si="16"/>
        <v>842.77999568326777</v>
      </c>
      <c r="AT20" s="144">
        <v>9731</v>
      </c>
      <c r="AU20" s="71">
        <v>7408</v>
      </c>
      <c r="AV20" s="72">
        <v>9245</v>
      </c>
      <c r="AW20" s="65"/>
      <c r="AX20" s="79"/>
      <c r="AY20" s="69">
        <f>$CX$38</f>
        <v>27.736355965082435</v>
      </c>
      <c r="AZ20" s="65">
        <f t="shared" si="35"/>
        <v>354.87171786511067</v>
      </c>
      <c r="BA20" s="65">
        <f t="shared" si="36"/>
        <v>382.11829436038516</v>
      </c>
      <c r="BB20" s="65">
        <f t="shared" si="44"/>
        <v>493.18622696411251</v>
      </c>
      <c r="BC20" s="66">
        <f t="shared" si="18"/>
        <v>903.04087728958007</v>
      </c>
      <c r="BD20" s="71">
        <v>7408</v>
      </c>
      <c r="BE20" s="76">
        <v>9245</v>
      </c>
      <c r="BF20" s="107">
        <v>6904</v>
      </c>
      <c r="BG20" s="79"/>
      <c r="BH20" s="69">
        <f>$CX$38*$BA$5/$BB$5</f>
        <v>22.693382153249264</v>
      </c>
      <c r="BI20" s="92"/>
      <c r="BJ20" s="65">
        <f t="shared" si="37"/>
        <v>360.88950022925263</v>
      </c>
      <c r="BK20" s="65">
        <f t="shared" si="45"/>
        <v>403.51600387972843</v>
      </c>
      <c r="BL20" s="79">
        <f t="shared" si="38"/>
        <v>376.66898125185998</v>
      </c>
      <c r="BM20" s="66">
        <f t="shared" si="20"/>
        <v>802.87836728483762</v>
      </c>
      <c r="BN20" s="76">
        <v>9245</v>
      </c>
      <c r="BO20" s="80">
        <v>6904</v>
      </c>
      <c r="BP20" s="110">
        <v>8852</v>
      </c>
      <c r="BQ20" s="69">
        <f>$CX$51</f>
        <v>6.5024999999999809</v>
      </c>
      <c r="BR20" s="92"/>
      <c r="BS20" s="75"/>
      <c r="BT20" s="65">
        <f t="shared" si="46"/>
        <v>417.90310572218675</v>
      </c>
      <c r="BU20" s="65">
        <f t="shared" si="39"/>
        <v>351.4082117407533</v>
      </c>
      <c r="BV20" s="79">
        <f t="shared" si="49"/>
        <v>489.45410676585902</v>
      </c>
      <c r="BW20" s="66">
        <f t="shared" si="22"/>
        <v>913.85971248804572</v>
      </c>
      <c r="BX20" s="80">
        <v>6904</v>
      </c>
      <c r="BY20" s="85">
        <v>8852</v>
      </c>
      <c r="BZ20" s="94">
        <v>4974</v>
      </c>
      <c r="CA20" s="92"/>
      <c r="CB20" s="75"/>
      <c r="CD20" s="65">
        <f t="shared" si="23"/>
        <v>331.88553331071148</v>
      </c>
      <c r="CE20" s="65">
        <f t="shared" si="50"/>
        <v>400.46245099024833</v>
      </c>
      <c r="CF20" s="65">
        <f t="shared" si="47"/>
        <v>452.55583126550863</v>
      </c>
      <c r="CG20" s="66">
        <f t="shared" si="24"/>
        <v>853.01828225575696</v>
      </c>
      <c r="CH20" s="85">
        <v>8852</v>
      </c>
      <c r="CI20" s="94">
        <v>4974</v>
      </c>
      <c r="CJ20" s="94">
        <v>529</v>
      </c>
      <c r="CK20" s="75"/>
      <c r="CN20" s="65">
        <f t="shared" si="51"/>
        <v>378.21453704634564</v>
      </c>
      <c r="CO20" s="65">
        <f t="shared" si="48"/>
        <v>370.27295285359799</v>
      </c>
      <c r="CP20" s="65">
        <f t="shared" si="25"/>
        <v>83.023504335610127</v>
      </c>
      <c r="CQ20" s="66">
        <f t="shared" si="26"/>
        <v>748.48748989994363</v>
      </c>
      <c r="CS20" s="4" t="s">
        <v>58</v>
      </c>
      <c r="CT20" s="4"/>
      <c r="CU20" s="4"/>
      <c r="CV20" s="4"/>
      <c r="CW20" s="4"/>
      <c r="CX20" s="4"/>
      <c r="CY20" s="4"/>
    </row>
    <row r="21" spans="1:104" ht="12.9" customHeight="1" x14ac:dyDescent="0.3">
      <c r="A21" s="59">
        <v>14</v>
      </c>
      <c r="B21" s="115" t="s">
        <v>59</v>
      </c>
      <c r="C21" s="61" t="s">
        <v>60</v>
      </c>
      <c r="D21" s="64">
        <v>4254</v>
      </c>
      <c r="E21" s="63">
        <v>2295</v>
      </c>
      <c r="F21" s="64">
        <v>2439</v>
      </c>
      <c r="G21" s="62"/>
      <c r="H21" s="64">
        <v>7756</v>
      </c>
      <c r="I21" s="59">
        <f t="shared" si="0"/>
        <v>256.08356940509913</v>
      </c>
      <c r="J21" s="59">
        <f t="shared" si="1"/>
        <v>220.68646580253721</v>
      </c>
      <c r="K21" s="59">
        <f t="shared" si="2"/>
        <v>270.67504633801315</v>
      </c>
      <c r="L21" s="59">
        <f t="shared" si="3"/>
        <v>298.41237869220663</v>
      </c>
      <c r="M21" s="59">
        <f t="shared" si="4"/>
        <v>0</v>
      </c>
      <c r="N21" s="59">
        <f t="shared" si="5"/>
        <v>0</v>
      </c>
      <c r="O21" s="65"/>
      <c r="P21" s="65"/>
      <c r="Q21" s="65"/>
      <c r="R21" s="65">
        <f t="shared" si="6"/>
        <v>270.67504633801315</v>
      </c>
      <c r="S21" s="65">
        <f t="shared" si="7"/>
        <v>298.41237869220663</v>
      </c>
      <c r="T21" s="65">
        <f t="shared" si="41"/>
        <v>459.87494609745579</v>
      </c>
      <c r="U21" s="66">
        <f t="shared" si="8"/>
        <v>758.28732478966231</v>
      </c>
      <c r="V21" s="67">
        <v>2439</v>
      </c>
      <c r="W21" s="62"/>
      <c r="X21" s="64">
        <v>7756</v>
      </c>
      <c r="Y21" s="64">
        <v>9076</v>
      </c>
      <c r="Z21" s="59">
        <f t="shared" si="9"/>
        <v>280.32427427215322</v>
      </c>
      <c r="AA21" s="59">
        <f t="shared" si="10"/>
        <v>0</v>
      </c>
      <c r="AB21" s="59">
        <f t="shared" si="11"/>
        <v>274.48257717318563</v>
      </c>
      <c r="AC21" s="65"/>
      <c r="AD21" s="65"/>
      <c r="AE21" s="65"/>
      <c r="AF21" s="65">
        <f t="shared" si="12"/>
        <v>274.48257717318563</v>
      </c>
      <c r="AG21" s="65">
        <f t="shared" si="42"/>
        <v>376.26131953428199</v>
      </c>
      <c r="AH21" s="65">
        <f t="shared" si="32"/>
        <v>428.33361935816032</v>
      </c>
      <c r="AI21" s="66">
        <f t="shared" si="14"/>
        <v>804.59493889244243</v>
      </c>
      <c r="AJ21" s="64">
        <v>7756</v>
      </c>
      <c r="AK21" s="64">
        <v>9076</v>
      </c>
      <c r="AL21" s="68">
        <v>7456</v>
      </c>
      <c r="AM21" s="65"/>
      <c r="AN21" s="65"/>
      <c r="AO21" s="90"/>
      <c r="AP21" s="65">
        <f t="shared" si="43"/>
        <v>355.35791289348856</v>
      </c>
      <c r="AQ21" s="65">
        <f t="shared" si="33"/>
        <v>350.45477947485847</v>
      </c>
      <c r="AR21" s="65">
        <f t="shared" si="34"/>
        <v>470.05960568546539</v>
      </c>
      <c r="AS21" s="66">
        <f t="shared" si="16"/>
        <v>825.41751857895383</v>
      </c>
      <c r="AT21" s="70">
        <v>9076</v>
      </c>
      <c r="AU21" s="71">
        <v>7456</v>
      </c>
      <c r="AV21" s="72">
        <v>8853</v>
      </c>
      <c r="AW21" s="73"/>
      <c r="AX21" s="73"/>
      <c r="AY21" s="75"/>
      <c r="AZ21" s="65">
        <f t="shared" si="35"/>
        <v>330.98506950403299</v>
      </c>
      <c r="BA21" s="65">
        <f t="shared" si="36"/>
        <v>384.59422283356258</v>
      </c>
      <c r="BB21" s="65">
        <f t="shared" si="44"/>
        <v>472.27449078564501</v>
      </c>
      <c r="BC21" s="66">
        <f t="shared" si="18"/>
        <v>856.86871361920771</v>
      </c>
      <c r="BD21" s="71">
        <v>7456</v>
      </c>
      <c r="BE21" s="76">
        <v>8853</v>
      </c>
      <c r="BF21" s="107">
        <v>7740</v>
      </c>
      <c r="BG21" s="73"/>
      <c r="BH21" s="75"/>
      <c r="BI21" s="92"/>
      <c r="BJ21" s="65">
        <f t="shared" si="37"/>
        <v>363.22787712058687</v>
      </c>
      <c r="BK21" s="65">
        <f t="shared" si="45"/>
        <v>386.40640155189141</v>
      </c>
      <c r="BL21" s="79">
        <f t="shared" si="38"/>
        <v>422.27953576034122</v>
      </c>
      <c r="BM21" s="66">
        <f t="shared" si="20"/>
        <v>808.68593731223257</v>
      </c>
      <c r="BN21" s="76">
        <v>8853</v>
      </c>
      <c r="BO21" s="80">
        <v>7740</v>
      </c>
      <c r="BP21" s="110"/>
      <c r="BQ21" s="75"/>
      <c r="BR21" s="92"/>
      <c r="BS21" s="75"/>
      <c r="BT21" s="65">
        <f t="shared" si="46"/>
        <v>400.18347160178683</v>
      </c>
      <c r="BU21" s="65">
        <f t="shared" si="39"/>
        <v>393.95995928062433</v>
      </c>
      <c r="BV21" s="79">
        <f t="shared" si="49"/>
        <v>0</v>
      </c>
      <c r="BW21" s="66">
        <f t="shared" si="22"/>
        <v>794.14343088241117</v>
      </c>
      <c r="BX21" s="80">
        <v>7740</v>
      </c>
      <c r="BY21" s="85"/>
      <c r="BZ21" s="94">
        <v>3977</v>
      </c>
      <c r="CA21" s="92"/>
      <c r="CB21" s="75"/>
      <c r="CD21" s="65">
        <f t="shared" si="23"/>
        <v>372.07329487614521</v>
      </c>
      <c r="CE21" s="65">
        <f t="shared" si="50"/>
        <v>0</v>
      </c>
      <c r="CF21" s="65">
        <f t="shared" si="47"/>
        <v>361.84449958643506</v>
      </c>
      <c r="CG21" s="66">
        <f t="shared" si="24"/>
        <v>733.91779446258033</v>
      </c>
      <c r="CH21" s="85"/>
      <c r="CI21" s="94">
        <v>3977</v>
      </c>
      <c r="CJ21" s="94">
        <v>2418</v>
      </c>
      <c r="CK21" s="75"/>
      <c r="CN21" s="65">
        <f t="shared" si="51"/>
        <v>0</v>
      </c>
      <c r="CO21" s="65">
        <f t="shared" si="48"/>
        <v>296.0545905707196</v>
      </c>
      <c r="CP21" s="65">
        <f t="shared" si="25"/>
        <v>379.4911786077605</v>
      </c>
      <c r="CQ21" s="66">
        <f t="shared" si="26"/>
        <v>675.5457691784801</v>
      </c>
      <c r="CS21" s="113" t="s">
        <v>12</v>
      </c>
      <c r="CT21" s="113" t="s">
        <v>36</v>
      </c>
      <c r="CU21" s="113" t="s">
        <v>37</v>
      </c>
      <c r="CV21" s="114" t="s">
        <v>38</v>
      </c>
      <c r="CW21" s="114" t="s">
        <v>39</v>
      </c>
      <c r="CX21" s="4" t="s">
        <v>61</v>
      </c>
      <c r="CY21" s="4"/>
    </row>
    <row r="22" spans="1:104" ht="12.9" customHeight="1" x14ac:dyDescent="0.3">
      <c r="A22" s="59">
        <v>15</v>
      </c>
      <c r="B22" s="115" t="s">
        <v>62</v>
      </c>
      <c r="C22" s="61" t="s">
        <v>31</v>
      </c>
      <c r="D22" s="62"/>
      <c r="E22" s="145">
        <v>762</v>
      </c>
      <c r="F22" s="64">
        <v>1525</v>
      </c>
      <c r="G22" s="64">
        <v>1075</v>
      </c>
      <c r="H22" s="62"/>
      <c r="I22" s="59">
        <f t="shared" si="0"/>
        <v>0</v>
      </c>
      <c r="J22" s="59">
        <f t="shared" si="1"/>
        <v>73.273676227247648</v>
      </c>
      <c r="K22" s="59">
        <f t="shared" si="2"/>
        <v>0</v>
      </c>
      <c r="L22" s="59">
        <f t="shared" si="3"/>
        <v>186.58420561935839</v>
      </c>
      <c r="M22" s="59">
        <f t="shared" si="4"/>
        <v>139.95375210217719</v>
      </c>
      <c r="N22" s="59">
        <f t="shared" si="5"/>
        <v>142.85891482364804</v>
      </c>
      <c r="O22" s="65"/>
      <c r="P22" s="65"/>
      <c r="Q22" s="65"/>
      <c r="R22" s="65">
        <f t="shared" si="6"/>
        <v>73.273676227247648</v>
      </c>
      <c r="S22" s="65">
        <f t="shared" si="7"/>
        <v>186.58420561935839</v>
      </c>
      <c r="T22" s="65">
        <f t="shared" si="41"/>
        <v>0</v>
      </c>
      <c r="U22" s="66">
        <f t="shared" si="8"/>
        <v>259.85788184660601</v>
      </c>
      <c r="V22" s="67">
        <v>1525</v>
      </c>
      <c r="W22" s="64">
        <v>1075</v>
      </c>
      <c r="X22" s="62"/>
      <c r="Y22" s="62">
        <v>5338</v>
      </c>
      <c r="Z22" s="59">
        <f t="shared" si="9"/>
        <v>175.27450523371613</v>
      </c>
      <c r="AA22" s="59">
        <f t="shared" si="10"/>
        <v>131.40300440889052</v>
      </c>
      <c r="AB22" s="59">
        <f t="shared" si="11"/>
        <v>171.62194759701029</v>
      </c>
      <c r="AC22" s="65"/>
      <c r="AD22" s="65"/>
      <c r="AE22" s="65"/>
      <c r="AF22" s="65">
        <f t="shared" si="12"/>
        <v>171.62194759701029</v>
      </c>
      <c r="AG22" s="65">
        <f t="shared" si="42"/>
        <v>0</v>
      </c>
      <c r="AH22" s="65">
        <f t="shared" si="32"/>
        <v>251.92208683713744</v>
      </c>
      <c r="AI22" s="66">
        <f t="shared" si="14"/>
        <v>423.54403443414776</v>
      </c>
      <c r="AJ22" s="62"/>
      <c r="AK22" s="62">
        <v>5338</v>
      </c>
      <c r="AL22" s="138">
        <v>6468</v>
      </c>
      <c r="AM22" s="65"/>
      <c r="AN22" s="65"/>
      <c r="AO22" s="90"/>
      <c r="AP22" s="65">
        <f t="shared" si="43"/>
        <v>0</v>
      </c>
      <c r="AQ22" s="65">
        <f t="shared" si="33"/>
        <v>206.118071048567</v>
      </c>
      <c r="AR22" s="65">
        <f t="shared" si="34"/>
        <v>407.7716643741403</v>
      </c>
      <c r="AS22" s="66">
        <f t="shared" si="16"/>
        <v>613.8897354227073</v>
      </c>
      <c r="AT22" s="135">
        <v>5338</v>
      </c>
      <c r="AU22" s="139">
        <v>6468</v>
      </c>
      <c r="AV22" s="73"/>
      <c r="AW22" s="73"/>
      <c r="AX22" s="73"/>
      <c r="AY22" s="75"/>
      <c r="AZ22" s="65">
        <f t="shared" si="35"/>
        <v>194.66706710142441</v>
      </c>
      <c r="BA22" s="65">
        <f t="shared" si="36"/>
        <v>333.63136176066024</v>
      </c>
      <c r="BB22" s="65">
        <f t="shared" si="44"/>
        <v>0</v>
      </c>
      <c r="BC22" s="66">
        <f t="shared" si="18"/>
        <v>528.29842886208462</v>
      </c>
      <c r="BD22" s="139">
        <v>6468</v>
      </c>
      <c r="BE22" s="119"/>
      <c r="BF22" s="107">
        <v>6781</v>
      </c>
      <c r="BG22" s="73"/>
      <c r="BH22" s="75"/>
      <c r="BI22" s="92"/>
      <c r="BJ22" s="65">
        <f t="shared" si="37"/>
        <v>315.09628610729027</v>
      </c>
      <c r="BK22" s="65">
        <f t="shared" si="45"/>
        <v>0</v>
      </c>
      <c r="BL22" s="79">
        <f t="shared" si="38"/>
        <v>369.95833746652119</v>
      </c>
      <c r="BM22" s="66">
        <f t="shared" si="20"/>
        <v>685.05462357381145</v>
      </c>
      <c r="BN22" s="119"/>
      <c r="BO22" s="80">
        <v>6781</v>
      </c>
      <c r="BP22" s="93">
        <v>8266</v>
      </c>
      <c r="BQ22" s="75"/>
      <c r="BR22" s="92"/>
      <c r="BS22" s="75"/>
      <c r="BT22" s="65">
        <f t="shared" si="46"/>
        <v>0</v>
      </c>
      <c r="BU22" s="65">
        <f t="shared" si="39"/>
        <v>345.14760773668138</v>
      </c>
      <c r="BV22" s="79">
        <f t="shared" si="49"/>
        <v>457.05237760128682</v>
      </c>
      <c r="BW22" s="66">
        <f t="shared" si="22"/>
        <v>802.1999853379682</v>
      </c>
      <c r="BX22" s="80">
        <v>6781</v>
      </c>
      <c r="BY22" s="85">
        <v>8266</v>
      </c>
      <c r="BZ22" s="85">
        <v>3973</v>
      </c>
      <c r="CA22" s="92"/>
      <c r="CB22" s="75"/>
      <c r="CD22" s="65">
        <f t="shared" si="23"/>
        <v>325.97274064019905</v>
      </c>
      <c r="CE22" s="65">
        <f t="shared" si="50"/>
        <v>373.95194531014374</v>
      </c>
      <c r="CF22" s="65">
        <f t="shared" si="47"/>
        <v>361.4805624483044</v>
      </c>
      <c r="CG22" s="66">
        <f t="shared" si="24"/>
        <v>735.4325077584482</v>
      </c>
      <c r="CH22" s="85">
        <v>8266</v>
      </c>
      <c r="CI22" s="85">
        <v>3973</v>
      </c>
      <c r="CJ22" s="85">
        <v>2032</v>
      </c>
      <c r="CK22" s="75"/>
      <c r="CN22" s="65">
        <f t="shared" si="51"/>
        <v>353.17683723735797</v>
      </c>
      <c r="CO22" s="65">
        <f t="shared" si="48"/>
        <v>295.75682382133994</v>
      </c>
      <c r="CP22" s="65">
        <f t="shared" si="25"/>
        <v>318.91070096400716</v>
      </c>
      <c r="CQ22" s="66">
        <f t="shared" si="26"/>
        <v>672.08753820136519</v>
      </c>
      <c r="CS22" s="123" t="s">
        <v>63</v>
      </c>
      <c r="CT22" s="123" t="s">
        <v>43</v>
      </c>
      <c r="CU22" s="124">
        <v>2013</v>
      </c>
      <c r="CV22" s="125">
        <v>388.19662851627101</v>
      </c>
      <c r="CW22" s="146">
        <v>891.25</v>
      </c>
      <c r="CX22" s="125">
        <f t="shared" ref="CX22:CX49" si="52">(CW22-860)/1000*CV22</f>
        <v>12.131144641133469</v>
      </c>
      <c r="CY22" s="147"/>
    </row>
    <row r="23" spans="1:104" ht="12.9" customHeight="1" x14ac:dyDescent="0.3">
      <c r="A23" s="59">
        <v>16</v>
      </c>
      <c r="B23" s="115" t="s">
        <v>64</v>
      </c>
      <c r="C23" s="61" t="s">
        <v>33</v>
      </c>
      <c r="D23" s="64">
        <v>5179</v>
      </c>
      <c r="E23" s="63">
        <v>2665</v>
      </c>
      <c r="F23" s="64">
        <v>2375</v>
      </c>
      <c r="G23" s="64">
        <v>2213</v>
      </c>
      <c r="H23" s="64">
        <v>2697</v>
      </c>
      <c r="I23" s="59">
        <f t="shared" si="0"/>
        <v>311.76699716713881</v>
      </c>
      <c r="J23" s="59">
        <f t="shared" si="1"/>
        <v>256.26554743519029</v>
      </c>
      <c r="K23" s="59">
        <f t="shared" si="2"/>
        <v>329.53127996816414</v>
      </c>
      <c r="L23" s="59">
        <f t="shared" si="3"/>
        <v>290.5819595711319</v>
      </c>
      <c r="M23" s="59">
        <f t="shared" si="4"/>
        <v>288.10944502522614</v>
      </c>
      <c r="N23" s="59">
        <f t="shared" si="5"/>
        <v>294.09002651603072</v>
      </c>
      <c r="O23" s="65"/>
      <c r="P23" s="65">
        <f>$CX$26</f>
        <v>27.75659677374243</v>
      </c>
      <c r="Q23" s="65"/>
      <c r="R23" s="65">
        <f t="shared" si="6"/>
        <v>329.53127996816414</v>
      </c>
      <c r="S23" s="65">
        <f t="shared" si="7"/>
        <v>294.09002651603072</v>
      </c>
      <c r="T23" s="65">
        <f t="shared" si="41"/>
        <v>159.91267787839584</v>
      </c>
      <c r="U23" s="66">
        <f t="shared" si="8"/>
        <v>651.37790325793731</v>
      </c>
      <c r="V23" s="67">
        <v>2375</v>
      </c>
      <c r="W23" s="64">
        <v>2213</v>
      </c>
      <c r="X23" s="64">
        <v>2697</v>
      </c>
      <c r="Y23" s="64">
        <v>7701</v>
      </c>
      <c r="Z23" s="59">
        <f t="shared" si="9"/>
        <v>272.96849175742682</v>
      </c>
      <c r="AA23" s="59">
        <f t="shared" si="10"/>
        <v>270.50683605290669</v>
      </c>
      <c r="AB23" s="59">
        <f t="shared" si="11"/>
        <v>267.28008232321281</v>
      </c>
      <c r="AC23" s="65">
        <f>$CX$26*$AF$5/$AH$5</f>
        <v>19.552900288329052</v>
      </c>
      <c r="AD23" s="65"/>
      <c r="AE23" s="65"/>
      <c r="AF23" s="65">
        <f t="shared" si="12"/>
        <v>270.50683605290669</v>
      </c>
      <c r="AG23" s="65">
        <f t="shared" si="42"/>
        <v>130.83764553686933</v>
      </c>
      <c r="AH23" s="65">
        <f t="shared" si="32"/>
        <v>363.4417367427493</v>
      </c>
      <c r="AI23" s="66">
        <f t="shared" si="14"/>
        <v>653.50147308398505</v>
      </c>
      <c r="AJ23" s="64">
        <v>2697</v>
      </c>
      <c r="AK23" s="64">
        <v>7701</v>
      </c>
      <c r="AL23" s="68">
        <v>7506</v>
      </c>
      <c r="AM23" s="65"/>
      <c r="AN23" s="65"/>
      <c r="AO23" s="90"/>
      <c r="AP23" s="65">
        <f t="shared" si="43"/>
        <v>123.56888745148771</v>
      </c>
      <c r="AQ23" s="65">
        <f t="shared" si="33"/>
        <v>297.36142097134029</v>
      </c>
      <c r="AR23" s="65">
        <f t="shared" si="34"/>
        <v>473.2118294360385</v>
      </c>
      <c r="AS23" s="66">
        <f t="shared" si="16"/>
        <v>770.57325040737885</v>
      </c>
      <c r="AT23" s="70">
        <v>7701</v>
      </c>
      <c r="AU23" s="71">
        <v>7506</v>
      </c>
      <c r="AV23" s="72">
        <v>8387</v>
      </c>
      <c r="AW23" s="73"/>
      <c r="AX23" s="73"/>
      <c r="AY23" s="75"/>
      <c r="AZ23" s="65">
        <f t="shared" si="35"/>
        <v>280.8413420284881</v>
      </c>
      <c r="BA23" s="65">
        <f t="shared" si="36"/>
        <v>387.1733149931224</v>
      </c>
      <c r="BB23" s="65">
        <f t="shared" si="44"/>
        <v>447.41513094083416</v>
      </c>
      <c r="BC23" s="66">
        <f t="shared" si="18"/>
        <v>834.58844593395656</v>
      </c>
      <c r="BD23" s="71">
        <v>7506</v>
      </c>
      <c r="BE23" s="76">
        <v>8387</v>
      </c>
      <c r="BF23" s="77">
        <v>3864</v>
      </c>
      <c r="BG23" s="73"/>
      <c r="BH23" s="75"/>
      <c r="BI23" s="92"/>
      <c r="BJ23" s="65">
        <f t="shared" si="37"/>
        <v>365.66368638239339</v>
      </c>
      <c r="BK23" s="65">
        <f t="shared" si="45"/>
        <v>366.06692531522793</v>
      </c>
      <c r="BL23" s="79">
        <f t="shared" si="38"/>
        <v>210.81241940283701</v>
      </c>
      <c r="BM23" s="66">
        <f t="shared" si="20"/>
        <v>731.73061169762127</v>
      </c>
      <c r="BN23" s="76">
        <v>8387</v>
      </c>
      <c r="BO23" s="80">
        <v>3864</v>
      </c>
      <c r="BP23" s="93">
        <v>8898</v>
      </c>
      <c r="BQ23" s="75"/>
      <c r="BR23" s="92"/>
      <c r="BS23" s="75"/>
      <c r="BT23" s="65">
        <f t="shared" si="46"/>
        <v>379.1188045096788</v>
      </c>
      <c r="BU23" s="65">
        <f t="shared" si="39"/>
        <v>196.67458432304039</v>
      </c>
      <c r="BV23" s="79">
        <f t="shared" si="49"/>
        <v>491.9975872122248</v>
      </c>
      <c r="BW23" s="66">
        <f t="shared" si="22"/>
        <v>871.11639172190371</v>
      </c>
      <c r="BX23" s="80">
        <v>3864</v>
      </c>
      <c r="BY23" s="85">
        <v>8898</v>
      </c>
      <c r="BZ23" s="85">
        <v>3692</v>
      </c>
      <c r="CA23" s="92"/>
      <c r="CB23" s="75"/>
      <c r="CD23" s="65">
        <f t="shared" si="23"/>
        <v>185.74821852731591</v>
      </c>
      <c r="CE23" s="65">
        <f t="shared" si="50"/>
        <v>402.54348044636572</v>
      </c>
      <c r="CF23" s="65">
        <f t="shared" si="47"/>
        <v>335.91397849462362</v>
      </c>
      <c r="CG23" s="66">
        <f t="shared" si="24"/>
        <v>738.45745894098934</v>
      </c>
      <c r="CH23" s="85">
        <v>8898</v>
      </c>
      <c r="CI23" s="85">
        <v>3692</v>
      </c>
      <c r="CJ23" s="85">
        <v>1163</v>
      </c>
      <c r="CK23" s="75"/>
      <c r="CN23" s="65">
        <f t="shared" si="51"/>
        <v>380.17995375490096</v>
      </c>
      <c r="CO23" s="65">
        <f t="shared" si="48"/>
        <v>274.83870967741933</v>
      </c>
      <c r="CP23" s="65">
        <f t="shared" si="25"/>
        <v>182.52615414426199</v>
      </c>
      <c r="CQ23" s="66">
        <f t="shared" si="26"/>
        <v>655.0186634323203</v>
      </c>
      <c r="CS23" s="123" t="s">
        <v>65</v>
      </c>
      <c r="CT23" s="123" t="s">
        <v>43</v>
      </c>
      <c r="CU23" s="124">
        <v>2013</v>
      </c>
      <c r="CV23" s="125">
        <v>388.19662851627101</v>
      </c>
      <c r="CW23" s="125">
        <v>870.95</v>
      </c>
      <c r="CX23" s="125">
        <f t="shared" si="52"/>
        <v>4.2507530822531852</v>
      </c>
      <c r="CY23" s="147"/>
    </row>
    <row r="24" spans="1:104" ht="12.9" customHeight="1" x14ac:dyDescent="0.3">
      <c r="A24" s="59">
        <v>17</v>
      </c>
      <c r="B24" s="115" t="s">
        <v>66</v>
      </c>
      <c r="C24" s="134" t="s">
        <v>67</v>
      </c>
      <c r="D24" s="62"/>
      <c r="E24" s="88"/>
      <c r="F24" s="62"/>
      <c r="G24" s="62"/>
      <c r="H24" s="62"/>
      <c r="I24" s="59">
        <f t="shared" si="0"/>
        <v>0</v>
      </c>
      <c r="J24" s="59">
        <f t="shared" si="1"/>
        <v>0</v>
      </c>
      <c r="K24" s="59">
        <f t="shared" si="2"/>
        <v>0</v>
      </c>
      <c r="L24" s="59">
        <f t="shared" si="3"/>
        <v>0</v>
      </c>
      <c r="M24" s="59">
        <f t="shared" si="4"/>
        <v>0</v>
      </c>
      <c r="N24" s="59">
        <f t="shared" si="5"/>
        <v>0</v>
      </c>
      <c r="O24" s="65"/>
      <c r="P24" s="65"/>
      <c r="Q24" s="65"/>
      <c r="R24" s="65">
        <f t="shared" si="6"/>
        <v>0</v>
      </c>
      <c r="S24" s="65">
        <f t="shared" si="7"/>
        <v>0</v>
      </c>
      <c r="T24" s="65">
        <f t="shared" si="41"/>
        <v>0</v>
      </c>
      <c r="U24" s="66">
        <f t="shared" si="8"/>
        <v>0</v>
      </c>
      <c r="V24" s="132"/>
      <c r="W24" s="62"/>
      <c r="X24" s="62"/>
      <c r="Y24" s="62"/>
      <c r="Z24" s="59">
        <f t="shared" si="9"/>
        <v>0</v>
      </c>
      <c r="AA24" s="59">
        <f t="shared" si="10"/>
        <v>0</v>
      </c>
      <c r="AB24" s="59">
        <f t="shared" si="11"/>
        <v>0</v>
      </c>
      <c r="AC24" s="65"/>
      <c r="AD24" s="65"/>
      <c r="AE24" s="65"/>
      <c r="AF24" s="65">
        <f t="shared" si="12"/>
        <v>0</v>
      </c>
      <c r="AG24" s="65">
        <f t="shared" si="42"/>
        <v>0</v>
      </c>
      <c r="AH24" s="65">
        <f t="shared" si="32"/>
        <v>0</v>
      </c>
      <c r="AI24" s="66">
        <f t="shared" si="14"/>
        <v>0</v>
      </c>
      <c r="AJ24" s="62"/>
      <c r="AK24" s="62"/>
      <c r="AL24" s="138">
        <v>5997</v>
      </c>
      <c r="AM24" s="65"/>
      <c r="AN24" s="65"/>
      <c r="AO24" s="90"/>
      <c r="AP24" s="65">
        <f t="shared" si="43"/>
        <v>0</v>
      </c>
      <c r="AQ24" s="65">
        <f t="shared" si="33"/>
        <v>0</v>
      </c>
      <c r="AR24" s="65">
        <f t="shared" si="34"/>
        <v>378.07771664374138</v>
      </c>
      <c r="AS24" s="66">
        <f t="shared" si="16"/>
        <v>378.07771664374138</v>
      </c>
      <c r="AT24" s="135"/>
      <c r="AU24" s="139">
        <v>5997</v>
      </c>
      <c r="AV24" s="72">
        <v>8586</v>
      </c>
      <c r="AW24" s="73"/>
      <c r="AX24" s="73"/>
      <c r="AY24" s="75"/>
      <c r="AZ24" s="65">
        <f t="shared" si="35"/>
        <v>0</v>
      </c>
      <c r="BA24" s="65">
        <f t="shared" si="36"/>
        <v>309.33631361760661</v>
      </c>
      <c r="BB24" s="65">
        <f t="shared" si="44"/>
        <v>458.03103782735207</v>
      </c>
      <c r="BC24" s="66">
        <f t="shared" si="18"/>
        <v>767.36735144495867</v>
      </c>
      <c r="BD24" s="139">
        <v>5997</v>
      </c>
      <c r="BE24" s="76">
        <v>8586</v>
      </c>
      <c r="BF24" s="77">
        <v>7410</v>
      </c>
      <c r="BG24" s="73"/>
      <c r="BH24" s="75"/>
      <c r="BI24" s="108">
        <f>$CX$49</f>
        <v>4.3411318321595038</v>
      </c>
      <c r="BJ24" s="65">
        <f t="shared" si="37"/>
        <v>292.15096286107286</v>
      </c>
      <c r="BK24" s="65">
        <f t="shared" si="45"/>
        <v>374.75266731328804</v>
      </c>
      <c r="BL24" s="79">
        <f t="shared" si="38"/>
        <v>404.27536950699334</v>
      </c>
      <c r="BM24" s="66">
        <f t="shared" si="20"/>
        <v>783.36916865244075</v>
      </c>
      <c r="BN24" s="76">
        <v>8586</v>
      </c>
      <c r="BO24" s="80">
        <v>7410</v>
      </c>
      <c r="BP24" s="77"/>
      <c r="BQ24" s="75"/>
      <c r="BR24" s="108"/>
      <c r="BS24" s="69"/>
      <c r="BT24" s="65">
        <f t="shared" si="46"/>
        <v>388.11423101467773</v>
      </c>
      <c r="BU24" s="65">
        <f t="shared" si="39"/>
        <v>377.16321683067525</v>
      </c>
      <c r="BV24" s="79">
        <f t="shared" si="49"/>
        <v>0</v>
      </c>
      <c r="BW24" s="66">
        <f t="shared" si="22"/>
        <v>765.27744784535298</v>
      </c>
      <c r="BX24" s="80">
        <v>7410</v>
      </c>
      <c r="BY24" s="83"/>
      <c r="BZ24" s="94">
        <v>4671</v>
      </c>
      <c r="CA24" s="108"/>
      <c r="CB24" s="69"/>
      <c r="CD24" s="65">
        <f t="shared" si="23"/>
        <v>356.20970478452665</v>
      </c>
      <c r="CE24" s="65">
        <f t="shared" si="50"/>
        <v>0</v>
      </c>
      <c r="CF24" s="65">
        <f t="shared" si="47"/>
        <v>424.98759305210916</v>
      </c>
      <c r="CG24" s="66">
        <f t="shared" si="24"/>
        <v>781.19729783663581</v>
      </c>
      <c r="CH24" s="83"/>
      <c r="CI24" s="94">
        <v>4671</v>
      </c>
      <c r="CJ24" s="94">
        <v>1829</v>
      </c>
      <c r="CK24" s="75"/>
      <c r="CM24" s="86">
        <f>$CX$66</f>
        <v>4.6283000000000003</v>
      </c>
      <c r="CN24" s="65">
        <f t="shared" si="51"/>
        <v>0</v>
      </c>
      <c r="CO24" s="65">
        <f t="shared" si="48"/>
        <v>347.71712158808936</v>
      </c>
      <c r="CP24" s="65">
        <f t="shared" si="25"/>
        <v>287.05101971612652</v>
      </c>
      <c r="CQ24" s="66">
        <f t="shared" si="26"/>
        <v>639.39644130421584</v>
      </c>
      <c r="CS24" s="125" t="s">
        <v>52</v>
      </c>
      <c r="CT24" s="125" t="s">
        <v>68</v>
      </c>
      <c r="CU24" s="124">
        <v>2013</v>
      </c>
      <c r="CV24" s="125">
        <v>388.19662851627101</v>
      </c>
      <c r="CW24" s="125">
        <v>865.29</v>
      </c>
      <c r="CX24" s="125">
        <f t="shared" si="52"/>
        <v>2.0535601648510595</v>
      </c>
      <c r="CY24" s="147"/>
    </row>
    <row r="25" spans="1:104" ht="12.9" customHeight="1" x14ac:dyDescent="0.3">
      <c r="A25" s="59">
        <v>18</v>
      </c>
      <c r="B25" s="115" t="s">
        <v>69</v>
      </c>
      <c r="C25" s="61" t="s">
        <v>33</v>
      </c>
      <c r="D25" s="62"/>
      <c r="E25" s="63">
        <v>3505</v>
      </c>
      <c r="F25" s="64">
        <v>2506</v>
      </c>
      <c r="G25" s="64">
        <v>2948</v>
      </c>
      <c r="H25" s="64">
        <v>8318</v>
      </c>
      <c r="I25" s="59">
        <f t="shared" si="0"/>
        <v>0</v>
      </c>
      <c r="J25" s="59">
        <f t="shared" si="1"/>
        <v>337.03967870932155</v>
      </c>
      <c r="K25" s="59">
        <f t="shared" si="2"/>
        <v>0</v>
      </c>
      <c r="L25" s="59">
        <f t="shared" si="3"/>
        <v>306.60984870958168</v>
      </c>
      <c r="M25" s="59">
        <f t="shared" si="4"/>
        <v>383.79875460206358</v>
      </c>
      <c r="N25" s="59">
        <f t="shared" si="5"/>
        <v>391.76565665126918</v>
      </c>
      <c r="O25" s="65">
        <f>$CX$22</f>
        <v>12.131144641133469</v>
      </c>
      <c r="P25" s="65">
        <f>$CX$27</f>
        <v>39.176565665126901</v>
      </c>
      <c r="Q25" s="65"/>
      <c r="R25" s="65">
        <f t="shared" si="6"/>
        <v>337.03967870932155</v>
      </c>
      <c r="S25" s="65">
        <f t="shared" si="7"/>
        <v>391.76565665126918</v>
      </c>
      <c r="T25" s="65">
        <f t="shared" si="41"/>
        <v>493.19749892194909</v>
      </c>
      <c r="U25" s="66">
        <f t="shared" si="8"/>
        <v>924.13972123834515</v>
      </c>
      <c r="V25" s="67">
        <v>2506</v>
      </c>
      <c r="W25" s="64">
        <v>2948</v>
      </c>
      <c r="X25" s="64">
        <v>8318</v>
      </c>
      <c r="Y25" s="64">
        <v>10229</v>
      </c>
      <c r="Z25" s="59">
        <f t="shared" si="9"/>
        <v>288.02485909225749</v>
      </c>
      <c r="AA25" s="59">
        <f t="shared" si="10"/>
        <v>360.34982046270625</v>
      </c>
      <c r="AB25" s="59">
        <f t="shared" si="11"/>
        <v>282.02268896925108</v>
      </c>
      <c r="AC25" s="65">
        <f>$CX$27*$AF$5/$AH$5</f>
        <v>27.597600971530042</v>
      </c>
      <c r="AD25" s="65"/>
      <c r="AE25" s="65">
        <f>$CX$30</f>
        <v>26.087724214861268</v>
      </c>
      <c r="AF25" s="65">
        <f t="shared" si="12"/>
        <v>360.34982046270625</v>
      </c>
      <c r="AG25" s="65">
        <f t="shared" si="42"/>
        <v>403.52522639068565</v>
      </c>
      <c r="AH25" s="65">
        <f t="shared" si="32"/>
        <v>482.74841256221043</v>
      </c>
      <c r="AI25" s="66">
        <f t="shared" si="14"/>
        <v>912.36136316775742</v>
      </c>
      <c r="AJ25" s="64">
        <v>8318</v>
      </c>
      <c r="AK25" s="64">
        <v>10229</v>
      </c>
      <c r="AL25" s="138">
        <v>7305</v>
      </c>
      <c r="AM25" s="65"/>
      <c r="AN25" s="65">
        <f>$CX$30*$AG$5/$AH$5</f>
        <v>21.344501630341039</v>
      </c>
      <c r="AO25" s="69"/>
      <c r="AP25" s="65">
        <f t="shared" si="43"/>
        <v>381.10715825786974</v>
      </c>
      <c r="AQ25" s="65">
        <f t="shared" si="33"/>
        <v>394.97597391453581</v>
      </c>
      <c r="AR25" s="65">
        <f t="shared" si="34"/>
        <v>460.53988995873453</v>
      </c>
      <c r="AS25" s="66">
        <f t="shared" si="16"/>
        <v>876.86036550361132</v>
      </c>
      <c r="AT25" s="70">
        <v>10229</v>
      </c>
      <c r="AU25" s="139">
        <v>7305</v>
      </c>
      <c r="AV25" s="72">
        <v>8338</v>
      </c>
      <c r="AW25" s="79">
        <f>$CX$30*$AF$5/$AH$5</f>
        <v>18.377277102110455</v>
      </c>
      <c r="AX25" s="73"/>
      <c r="AY25" s="75"/>
      <c r="AZ25" s="65">
        <f t="shared" si="35"/>
        <v>373.03286425261712</v>
      </c>
      <c r="BA25" s="65">
        <f t="shared" si="36"/>
        <v>376.80536451169189</v>
      </c>
      <c r="BB25" s="65">
        <f t="shared" si="44"/>
        <v>444.80116391852573</v>
      </c>
      <c r="BC25" s="66">
        <f t="shared" si="18"/>
        <v>836.21130527325329</v>
      </c>
      <c r="BD25" s="139">
        <v>7305</v>
      </c>
      <c r="BE25" s="76">
        <v>8338</v>
      </c>
      <c r="BF25" s="148">
        <v>8660</v>
      </c>
      <c r="BG25" s="73"/>
      <c r="BH25" s="75"/>
      <c r="BI25" s="92"/>
      <c r="BJ25" s="65">
        <f t="shared" si="37"/>
        <v>355.87173314993123</v>
      </c>
      <c r="BK25" s="65">
        <f t="shared" si="45"/>
        <v>363.92822502424832</v>
      </c>
      <c r="BL25" s="79">
        <f t="shared" si="38"/>
        <v>472.47296895149293</v>
      </c>
      <c r="BM25" s="66">
        <f t="shared" si="20"/>
        <v>836.40119397574131</v>
      </c>
      <c r="BN25" s="76">
        <v>8338</v>
      </c>
      <c r="BO25" s="149">
        <v>8660</v>
      </c>
      <c r="BP25" s="93">
        <v>9617</v>
      </c>
      <c r="BQ25" s="75"/>
      <c r="BR25" s="92"/>
      <c r="BS25" s="75"/>
      <c r="BT25" s="65">
        <f t="shared" si="46"/>
        <v>376.90385024462881</v>
      </c>
      <c r="BU25" s="65">
        <f t="shared" si="39"/>
        <v>440.78724126230065</v>
      </c>
      <c r="BV25" s="79">
        <f t="shared" si="49"/>
        <v>531.75329244998488</v>
      </c>
      <c r="BW25" s="66">
        <f t="shared" si="22"/>
        <v>972.54053371228565</v>
      </c>
      <c r="BX25" s="149">
        <v>8660</v>
      </c>
      <c r="BY25" s="85">
        <v>9617</v>
      </c>
      <c r="BZ25" s="84"/>
      <c r="CA25" s="92"/>
      <c r="CB25" s="75"/>
      <c r="CD25" s="65">
        <f t="shared" si="23"/>
        <v>416.29906119217281</v>
      </c>
      <c r="CE25" s="65">
        <f t="shared" si="50"/>
        <v>435.07087564089676</v>
      </c>
      <c r="CF25" s="65">
        <f t="shared" si="47"/>
        <v>0</v>
      </c>
      <c r="CG25" s="66">
        <f t="shared" si="24"/>
        <v>851.36993683306957</v>
      </c>
      <c r="CH25" s="85">
        <v>9617</v>
      </c>
      <c r="CI25" s="84"/>
      <c r="CJ25" s="85">
        <v>1258</v>
      </c>
      <c r="CK25" s="75"/>
      <c r="CN25" s="65">
        <f t="shared" si="51"/>
        <v>410.90027143862471</v>
      </c>
      <c r="CO25" s="65">
        <f t="shared" si="48"/>
        <v>0</v>
      </c>
      <c r="CP25" s="65">
        <f t="shared" si="25"/>
        <v>197.4358571912997</v>
      </c>
      <c r="CQ25" s="66">
        <f t="shared" si="26"/>
        <v>608.33612862992436</v>
      </c>
      <c r="CS25" s="123" t="s">
        <v>65</v>
      </c>
      <c r="CT25" s="150" t="s">
        <v>70</v>
      </c>
      <c r="CU25" s="124">
        <v>2014</v>
      </c>
      <c r="CV25" s="125">
        <v>391.76565665126901</v>
      </c>
      <c r="CW25" s="146">
        <v>930.73</v>
      </c>
      <c r="CX25" s="125">
        <f t="shared" si="52"/>
        <v>27.709584894944264</v>
      </c>
      <c r="CY25" s="147"/>
    </row>
    <row r="26" spans="1:104" ht="12.9" customHeight="1" x14ac:dyDescent="0.3">
      <c r="A26" s="59">
        <v>19</v>
      </c>
      <c r="B26" s="115" t="s">
        <v>71</v>
      </c>
      <c r="C26" s="61" t="s">
        <v>33</v>
      </c>
      <c r="D26" s="62"/>
      <c r="E26" s="88"/>
      <c r="F26" s="62"/>
      <c r="G26" s="64">
        <v>2689</v>
      </c>
      <c r="H26" s="62"/>
      <c r="I26" s="59">
        <f t="shared" si="0"/>
        <v>0</v>
      </c>
      <c r="J26" s="59">
        <f t="shared" si="1"/>
        <v>0</v>
      </c>
      <c r="K26" s="59">
        <f t="shared" si="2"/>
        <v>0</v>
      </c>
      <c r="L26" s="59">
        <f t="shared" si="3"/>
        <v>0</v>
      </c>
      <c r="M26" s="59">
        <f t="shared" si="4"/>
        <v>350.07966456070181</v>
      </c>
      <c r="N26" s="59">
        <f t="shared" si="5"/>
        <v>357.3466250798042</v>
      </c>
      <c r="O26" s="65"/>
      <c r="P26" s="65"/>
      <c r="Q26" s="65"/>
      <c r="R26" s="65">
        <f t="shared" si="6"/>
        <v>0</v>
      </c>
      <c r="S26" s="65">
        <f t="shared" si="7"/>
        <v>357.3466250798042</v>
      </c>
      <c r="T26" s="65">
        <f t="shared" si="41"/>
        <v>0</v>
      </c>
      <c r="U26" s="66">
        <f t="shared" si="8"/>
        <v>357.3466250798042</v>
      </c>
      <c r="V26" s="132"/>
      <c r="W26" s="64">
        <v>2689</v>
      </c>
      <c r="X26" s="62"/>
      <c r="Y26" s="62">
        <v>4531</v>
      </c>
      <c r="Z26" s="59">
        <f t="shared" si="9"/>
        <v>0</v>
      </c>
      <c r="AA26" s="59">
        <f t="shared" si="10"/>
        <v>328.69086405163404</v>
      </c>
      <c r="AB26" s="59">
        <f t="shared" si="11"/>
        <v>0</v>
      </c>
      <c r="AC26" s="65"/>
      <c r="AD26" s="65"/>
      <c r="AE26" s="65"/>
      <c r="AF26" s="65">
        <f t="shared" si="12"/>
        <v>328.69086405163404</v>
      </c>
      <c r="AG26" s="65">
        <f t="shared" si="42"/>
        <v>0</v>
      </c>
      <c r="AH26" s="65">
        <f t="shared" si="32"/>
        <v>213.83645100394713</v>
      </c>
      <c r="AI26" s="66">
        <f t="shared" si="14"/>
        <v>542.5273150555812</v>
      </c>
      <c r="AJ26" s="62"/>
      <c r="AK26" s="62">
        <v>4531</v>
      </c>
      <c r="AL26" s="68">
        <v>5825</v>
      </c>
      <c r="AM26" s="65"/>
      <c r="AN26" s="65"/>
      <c r="AO26" s="69">
        <f>$CX$34</f>
        <v>52.819260087115971</v>
      </c>
      <c r="AP26" s="65">
        <f t="shared" si="43"/>
        <v>0</v>
      </c>
      <c r="AQ26" s="65">
        <f t="shared" si="33"/>
        <v>174.95709627595676</v>
      </c>
      <c r="AR26" s="65">
        <f t="shared" si="34"/>
        <v>367.23406694176987</v>
      </c>
      <c r="AS26" s="66">
        <f t="shared" si="16"/>
        <v>595.01042330484256</v>
      </c>
      <c r="AT26" s="135">
        <v>4531</v>
      </c>
      <c r="AU26" s="71">
        <v>5825</v>
      </c>
      <c r="AV26" s="73"/>
      <c r="AW26" s="79"/>
      <c r="AX26" s="74">
        <f>$CX$34*$AQ$5/$AR$5</f>
        <v>43.21575825309489</v>
      </c>
      <c r="AY26" s="75"/>
      <c r="AZ26" s="65">
        <f t="shared" si="35"/>
        <v>165.23725759395916</v>
      </c>
      <c r="BA26" s="65">
        <f t="shared" si="36"/>
        <v>300.46423658872078</v>
      </c>
      <c r="BB26" s="65">
        <f t="shared" si="44"/>
        <v>0</v>
      </c>
      <c r="BC26" s="66">
        <f t="shared" si="18"/>
        <v>508.9172524357748</v>
      </c>
      <c r="BD26" s="71">
        <v>5825</v>
      </c>
      <c r="BE26" s="119"/>
      <c r="BF26" s="77">
        <v>3292</v>
      </c>
      <c r="BG26" s="74">
        <f>$CX$34*$AP$5/$AR$5</f>
        <v>40.814882794589614</v>
      </c>
      <c r="BH26" s="75"/>
      <c r="BI26" s="92"/>
      <c r="BJ26" s="65">
        <f t="shared" si="37"/>
        <v>283.77177900045854</v>
      </c>
      <c r="BK26" s="65">
        <f t="shared" si="45"/>
        <v>0</v>
      </c>
      <c r="BL26" s="79">
        <f t="shared" si="38"/>
        <v>179.60519789703403</v>
      </c>
      <c r="BM26" s="66">
        <f t="shared" si="20"/>
        <v>504.19185969208218</v>
      </c>
      <c r="BN26" s="119"/>
      <c r="BO26" s="80">
        <v>3292</v>
      </c>
      <c r="BP26" s="93">
        <v>8605</v>
      </c>
      <c r="BQ26" s="75"/>
      <c r="BR26" s="92"/>
      <c r="BS26" s="75"/>
      <c r="BT26" s="65">
        <f t="shared" si="46"/>
        <v>0</v>
      </c>
      <c r="BU26" s="79">
        <f t="shared" si="39"/>
        <v>167.56023074312861</v>
      </c>
      <c r="BV26" s="79">
        <f t="shared" si="49"/>
        <v>475.79672262993864</v>
      </c>
      <c r="BW26" s="66">
        <f t="shared" si="22"/>
        <v>643.3569533730672</v>
      </c>
      <c r="BX26" s="80">
        <v>3292</v>
      </c>
      <c r="BY26" s="85">
        <v>8605</v>
      </c>
      <c r="BZ26" s="94">
        <v>2968</v>
      </c>
      <c r="CA26" s="92"/>
      <c r="CB26" s="75"/>
      <c r="CD26" s="65">
        <f t="shared" si="23"/>
        <v>158.25132903517701</v>
      </c>
      <c r="CE26" s="65">
        <f t="shared" si="50"/>
        <v>389.28822760631346</v>
      </c>
      <c r="CF26" s="65">
        <f t="shared" si="47"/>
        <v>270.04135649296938</v>
      </c>
      <c r="CG26" s="66">
        <f t="shared" si="24"/>
        <v>659.32958409928278</v>
      </c>
      <c r="CH26" s="85">
        <v>8605</v>
      </c>
      <c r="CI26" s="94">
        <v>2968</v>
      </c>
      <c r="CJ26" s="94"/>
      <c r="CK26" s="75"/>
      <c r="CN26" s="65">
        <f t="shared" si="51"/>
        <v>367.66110385040713</v>
      </c>
      <c r="CO26" s="65">
        <f t="shared" si="48"/>
        <v>220.94292803970222</v>
      </c>
      <c r="CP26" s="65">
        <f t="shared" si="25"/>
        <v>0</v>
      </c>
      <c r="CQ26" s="66">
        <f t="shared" si="26"/>
        <v>588.60403189010935</v>
      </c>
      <c r="CS26" s="125" t="s">
        <v>72</v>
      </c>
      <c r="CT26" s="123" t="s">
        <v>43</v>
      </c>
      <c r="CU26" s="124">
        <v>2014</v>
      </c>
      <c r="CV26" s="125">
        <f>MAX(S8:S50)</f>
        <v>391.76565665126918</v>
      </c>
      <c r="CW26" s="125">
        <v>930.85</v>
      </c>
      <c r="CX26" s="125">
        <f t="shared" si="52"/>
        <v>27.75659677374243</v>
      </c>
      <c r="CY26" s="147"/>
    </row>
    <row r="27" spans="1:104" ht="12.9" customHeight="1" x14ac:dyDescent="0.3">
      <c r="A27" s="59">
        <v>20</v>
      </c>
      <c r="B27" s="115" t="s">
        <v>73</v>
      </c>
      <c r="C27" s="151" t="s">
        <v>74</v>
      </c>
      <c r="D27" s="62"/>
      <c r="E27" s="63">
        <v>1035</v>
      </c>
      <c r="F27" s="62"/>
      <c r="G27" s="64">
        <v>1776</v>
      </c>
      <c r="H27" s="62"/>
      <c r="I27" s="59">
        <f t="shared" si="0"/>
        <v>0</v>
      </c>
      <c r="J27" s="59">
        <f t="shared" si="1"/>
        <v>99.525268891340303</v>
      </c>
      <c r="K27" s="59">
        <f t="shared" si="2"/>
        <v>0</v>
      </c>
      <c r="L27" s="59">
        <f t="shared" si="3"/>
        <v>0</v>
      </c>
      <c r="M27" s="59">
        <f t="shared" si="4"/>
        <v>231.21661742648064</v>
      </c>
      <c r="N27" s="59">
        <f t="shared" si="5"/>
        <v>236.01621649004548</v>
      </c>
      <c r="O27" s="65"/>
      <c r="P27" s="65"/>
      <c r="Q27" s="65"/>
      <c r="R27" s="65">
        <f t="shared" si="6"/>
        <v>99.525268891340303</v>
      </c>
      <c r="S27" s="65">
        <f t="shared" si="7"/>
        <v>236.01621649004548</v>
      </c>
      <c r="T27" s="65">
        <f t="shared" si="41"/>
        <v>0</v>
      </c>
      <c r="U27" s="66">
        <f t="shared" si="8"/>
        <v>335.54148538138577</v>
      </c>
      <c r="V27" s="132"/>
      <c r="W27" s="64">
        <v>1776</v>
      </c>
      <c r="X27" s="62"/>
      <c r="Y27" s="62"/>
      <c r="Z27" s="59">
        <f t="shared" si="9"/>
        <v>0</v>
      </c>
      <c r="AA27" s="59">
        <f t="shared" si="10"/>
        <v>217.08998681878097</v>
      </c>
      <c r="AB27" s="59">
        <f t="shared" si="11"/>
        <v>0</v>
      </c>
      <c r="AC27" s="65"/>
      <c r="AD27" s="65"/>
      <c r="AE27" s="65"/>
      <c r="AF27" s="65">
        <f t="shared" si="12"/>
        <v>217.08998681878097</v>
      </c>
      <c r="AG27" s="65">
        <f t="shared" si="42"/>
        <v>0</v>
      </c>
      <c r="AH27" s="65">
        <f t="shared" si="32"/>
        <v>0</v>
      </c>
      <c r="AI27" s="66">
        <f t="shared" si="14"/>
        <v>217.08998681878097</v>
      </c>
      <c r="AJ27" s="62"/>
      <c r="AK27" s="62"/>
      <c r="AL27" s="21"/>
      <c r="AM27" s="65"/>
      <c r="AN27" s="65"/>
      <c r="AO27" s="90"/>
      <c r="AP27" s="65">
        <f t="shared" si="43"/>
        <v>0</v>
      </c>
      <c r="AQ27" s="65">
        <f t="shared" si="33"/>
        <v>0</v>
      </c>
      <c r="AR27" s="65">
        <f t="shared" si="34"/>
        <v>0</v>
      </c>
      <c r="AS27" s="66">
        <f t="shared" si="16"/>
        <v>0</v>
      </c>
      <c r="AT27" s="135"/>
      <c r="AU27" s="141"/>
      <c r="AV27" s="73"/>
      <c r="AW27" s="73"/>
      <c r="AX27" s="73"/>
      <c r="AY27" s="75"/>
      <c r="AZ27" s="65">
        <f t="shared" si="35"/>
        <v>0</v>
      </c>
      <c r="BA27" s="65">
        <f t="shared" si="36"/>
        <v>0</v>
      </c>
      <c r="BB27" s="65">
        <f t="shared" si="44"/>
        <v>0</v>
      </c>
      <c r="BC27" s="66">
        <f t="shared" si="18"/>
        <v>0</v>
      </c>
      <c r="BD27" s="141"/>
      <c r="BE27" s="119"/>
      <c r="BF27" s="120"/>
      <c r="BG27" s="73"/>
      <c r="BH27" s="75"/>
      <c r="BI27" s="92"/>
      <c r="BJ27" s="65">
        <f t="shared" si="37"/>
        <v>0</v>
      </c>
      <c r="BK27" s="65">
        <f t="shared" si="45"/>
        <v>0</v>
      </c>
      <c r="BL27" s="79">
        <f t="shared" si="38"/>
        <v>0</v>
      </c>
      <c r="BM27" s="66">
        <f t="shared" si="20"/>
        <v>0</v>
      </c>
      <c r="BN27" s="141"/>
      <c r="BO27" s="119"/>
      <c r="BP27" s="120"/>
      <c r="BQ27" s="73"/>
      <c r="BR27" s="73"/>
      <c r="BS27" s="75"/>
      <c r="BT27" s="65">
        <f t="shared" si="46"/>
        <v>0</v>
      </c>
      <c r="BU27" s="65">
        <f t="shared" si="39"/>
        <v>0</v>
      </c>
      <c r="BV27" s="79">
        <f t="shared" si="49"/>
        <v>0</v>
      </c>
      <c r="BW27" s="66">
        <f t="shared" si="22"/>
        <v>0</v>
      </c>
      <c r="BX27" s="119"/>
      <c r="BY27" s="152"/>
      <c r="BZ27" s="94">
        <v>4835</v>
      </c>
      <c r="CA27" s="73"/>
      <c r="CB27" s="75"/>
      <c r="CD27" s="65">
        <f t="shared" si="23"/>
        <v>0</v>
      </c>
      <c r="CE27" s="65">
        <f t="shared" si="50"/>
        <v>0</v>
      </c>
      <c r="CF27" s="65">
        <f t="shared" si="47"/>
        <v>439.90901571546732</v>
      </c>
      <c r="CG27" s="66">
        <f t="shared" si="24"/>
        <v>439.90901571546732</v>
      </c>
      <c r="CH27" s="152"/>
      <c r="CI27" s="94">
        <v>4835</v>
      </c>
      <c r="CJ27" s="94">
        <v>1317</v>
      </c>
      <c r="CK27" s="75"/>
      <c r="CM27" s="86">
        <f>$CX$67</f>
        <v>8.7937700000000003</v>
      </c>
      <c r="CN27" s="65">
        <f t="shared" si="51"/>
        <v>0</v>
      </c>
      <c r="CO27" s="65">
        <f t="shared" si="48"/>
        <v>359.92555831265508</v>
      </c>
      <c r="CP27" s="65">
        <f t="shared" si="25"/>
        <v>206.69556750472316</v>
      </c>
      <c r="CQ27" s="66">
        <f t="shared" si="26"/>
        <v>575.41489581737824</v>
      </c>
      <c r="CS27" s="125" t="s">
        <v>69</v>
      </c>
      <c r="CT27" s="123" t="s">
        <v>43</v>
      </c>
      <c r="CU27" s="124">
        <v>2014</v>
      </c>
      <c r="CV27" s="125">
        <v>391.76565665126901</v>
      </c>
      <c r="CW27" s="125">
        <v>960</v>
      </c>
      <c r="CX27" s="125">
        <f t="shared" si="52"/>
        <v>39.176565665126901</v>
      </c>
      <c r="CY27" s="147"/>
    </row>
    <row r="28" spans="1:104" ht="12.9" customHeight="1" x14ac:dyDescent="0.3">
      <c r="A28" s="59">
        <v>21</v>
      </c>
      <c r="B28" s="153" t="s">
        <v>154</v>
      </c>
      <c r="C28" s="154" t="s">
        <v>67</v>
      </c>
      <c r="D28" s="59"/>
      <c r="E28" s="59"/>
      <c r="F28" s="59"/>
      <c r="G28" s="59"/>
      <c r="H28" s="59"/>
      <c r="I28" s="59">
        <f t="shared" si="0"/>
        <v>0</v>
      </c>
      <c r="J28" s="59">
        <f t="shared" si="1"/>
        <v>0</v>
      </c>
      <c r="K28" s="59">
        <f t="shared" si="2"/>
        <v>0</v>
      </c>
      <c r="L28" s="59">
        <f t="shared" si="3"/>
        <v>0</v>
      </c>
      <c r="M28" s="59">
        <f t="shared" si="4"/>
        <v>0</v>
      </c>
      <c r="N28" s="59">
        <f t="shared" si="5"/>
        <v>0</v>
      </c>
      <c r="O28" s="65"/>
      <c r="P28" s="65"/>
      <c r="Q28" s="65"/>
      <c r="R28" s="65">
        <f t="shared" si="6"/>
        <v>0</v>
      </c>
      <c r="S28" s="65">
        <f t="shared" si="7"/>
        <v>0</v>
      </c>
      <c r="T28" s="65">
        <f t="shared" si="41"/>
        <v>0</v>
      </c>
      <c r="U28" s="66">
        <f t="shared" si="8"/>
        <v>0</v>
      </c>
      <c r="V28" s="155"/>
      <c r="W28" s="59"/>
      <c r="X28" s="59"/>
      <c r="Y28" s="59"/>
      <c r="Z28" s="59">
        <f t="shared" si="9"/>
        <v>0</v>
      </c>
      <c r="AA28" s="59">
        <f t="shared" si="10"/>
        <v>0</v>
      </c>
      <c r="AB28" s="59">
        <f t="shared" si="11"/>
        <v>0</v>
      </c>
      <c r="AC28" s="65"/>
      <c r="AD28" s="65"/>
      <c r="AE28" s="65"/>
      <c r="AF28" s="65">
        <f t="shared" si="12"/>
        <v>0</v>
      </c>
      <c r="AG28" s="65">
        <f t="shared" si="42"/>
        <v>0</v>
      </c>
      <c r="AH28" s="65">
        <f t="shared" si="32"/>
        <v>0</v>
      </c>
      <c r="AI28" s="66">
        <f t="shared" si="14"/>
        <v>0</v>
      </c>
      <c r="AJ28" s="59"/>
      <c r="AK28" s="59"/>
      <c r="AL28" s="21"/>
      <c r="AM28" s="65"/>
      <c r="AN28" s="65"/>
      <c r="AO28" s="90"/>
      <c r="AP28" s="65">
        <f t="shared" si="43"/>
        <v>0</v>
      </c>
      <c r="AQ28" s="65">
        <f t="shared" si="33"/>
        <v>0</v>
      </c>
      <c r="AR28" s="65">
        <f t="shared" si="34"/>
        <v>0</v>
      </c>
      <c r="AS28" s="66">
        <f t="shared" si="16"/>
        <v>0</v>
      </c>
      <c r="AT28" s="92"/>
      <c r="AU28" s="73"/>
      <c r="AV28" s="73"/>
      <c r="AW28" s="73"/>
      <c r="AX28" s="73"/>
      <c r="AY28" s="75"/>
      <c r="AZ28" s="65">
        <f t="shared" si="35"/>
        <v>0</v>
      </c>
      <c r="BA28" s="65">
        <f t="shared" si="36"/>
        <v>0</v>
      </c>
      <c r="BB28" s="65">
        <f t="shared" si="44"/>
        <v>0</v>
      </c>
      <c r="BC28" s="66">
        <f t="shared" si="18"/>
        <v>0</v>
      </c>
      <c r="BD28" s="73"/>
      <c r="BE28" s="119"/>
      <c r="BF28" s="77">
        <v>2775</v>
      </c>
      <c r="BG28" s="73"/>
      <c r="BH28" s="75"/>
      <c r="BI28" s="92"/>
      <c r="BJ28" s="65">
        <f t="shared" si="37"/>
        <v>0</v>
      </c>
      <c r="BK28" s="65">
        <f t="shared" si="45"/>
        <v>0</v>
      </c>
      <c r="BL28" s="79">
        <f t="shared" si="38"/>
        <v>151.39867076678902</v>
      </c>
      <c r="BM28" s="66">
        <f t="shared" si="20"/>
        <v>151.39867076678902</v>
      </c>
      <c r="BN28" s="129"/>
      <c r="BO28" s="80">
        <v>2775</v>
      </c>
      <c r="BP28" s="77"/>
      <c r="BQ28" s="75"/>
      <c r="BR28" s="92"/>
      <c r="BS28" s="75"/>
      <c r="BT28" s="65">
        <f t="shared" si="46"/>
        <v>0</v>
      </c>
      <c r="BU28" s="65">
        <f t="shared" si="39"/>
        <v>141.24533423820836</v>
      </c>
      <c r="BV28" s="79">
        <f t="shared" si="49"/>
        <v>0</v>
      </c>
      <c r="BW28" s="66">
        <f t="shared" si="22"/>
        <v>141.24533423820836</v>
      </c>
      <c r="BX28" s="80">
        <v>2775</v>
      </c>
      <c r="BY28" s="83"/>
      <c r="BZ28" s="94">
        <v>4000</v>
      </c>
      <c r="CA28" s="92"/>
      <c r="CB28" s="75"/>
      <c r="CD28" s="65">
        <f t="shared" si="23"/>
        <v>133.39837122497454</v>
      </c>
      <c r="CE28" s="65">
        <f t="shared" si="50"/>
        <v>0</v>
      </c>
      <c r="CF28" s="65">
        <f t="shared" si="47"/>
        <v>363.93713813068655</v>
      </c>
      <c r="CG28" s="66">
        <f t="shared" si="24"/>
        <v>497.33550935566109</v>
      </c>
      <c r="CH28" s="83"/>
      <c r="CI28" s="94">
        <v>4000</v>
      </c>
      <c r="CJ28" s="94">
        <v>1570</v>
      </c>
      <c r="CK28" s="75"/>
      <c r="CN28" s="65">
        <f t="shared" si="51"/>
        <v>0</v>
      </c>
      <c r="CO28" s="65">
        <f t="shared" si="48"/>
        <v>297.76674937965259</v>
      </c>
      <c r="CP28" s="65">
        <f t="shared" si="25"/>
        <v>246.40246088262367</v>
      </c>
      <c r="CQ28" s="66">
        <f>SUM(CN28+CK28,CO28+CL28,CP28+CM27)-MIN(CN28+CK28,CO28+CL28,CP28+CM27)</f>
        <v>552.96298026227623</v>
      </c>
      <c r="CS28" s="156" t="s">
        <v>65</v>
      </c>
      <c r="CT28" s="156" t="s">
        <v>75</v>
      </c>
      <c r="CU28" s="124">
        <v>2015</v>
      </c>
      <c r="CV28" s="125">
        <v>502.80293229840498</v>
      </c>
      <c r="CW28" s="125">
        <v>910.74</v>
      </c>
      <c r="CX28" s="125">
        <f t="shared" si="52"/>
        <v>25.512220784821071</v>
      </c>
      <c r="CY28" s="157"/>
    </row>
    <row r="29" spans="1:104" ht="12.9" customHeight="1" x14ac:dyDescent="0.3">
      <c r="A29" s="59">
        <v>22</v>
      </c>
      <c r="B29" s="158" t="s">
        <v>76</v>
      </c>
      <c r="C29" s="154" t="s">
        <v>33</v>
      </c>
      <c r="D29" s="59"/>
      <c r="E29" s="153"/>
      <c r="F29" s="153"/>
      <c r="G29" s="153"/>
      <c r="H29" s="153"/>
      <c r="I29" s="59">
        <f t="shared" si="0"/>
        <v>0</v>
      </c>
      <c r="J29" s="59">
        <f t="shared" si="1"/>
        <v>0</v>
      </c>
      <c r="K29" s="59">
        <f t="shared" si="2"/>
        <v>0</v>
      </c>
      <c r="L29" s="59">
        <f t="shared" si="3"/>
        <v>0</v>
      </c>
      <c r="M29" s="59">
        <f t="shared" si="4"/>
        <v>0</v>
      </c>
      <c r="N29" s="59">
        <f t="shared" si="5"/>
        <v>0</v>
      </c>
      <c r="O29" s="65"/>
      <c r="P29" s="65"/>
      <c r="Q29" s="65"/>
      <c r="R29" s="65">
        <f t="shared" si="6"/>
        <v>0</v>
      </c>
      <c r="S29" s="65">
        <f t="shared" si="7"/>
        <v>0</v>
      </c>
      <c r="T29" s="65">
        <f t="shared" si="41"/>
        <v>0</v>
      </c>
      <c r="U29" s="66">
        <f t="shared" si="8"/>
        <v>0</v>
      </c>
      <c r="V29" s="159"/>
      <c r="W29" s="153"/>
      <c r="X29" s="153"/>
      <c r="Y29" s="153"/>
      <c r="Z29" s="59">
        <f t="shared" si="9"/>
        <v>0</v>
      </c>
      <c r="AA29" s="59">
        <f t="shared" si="10"/>
        <v>0</v>
      </c>
      <c r="AB29" s="59">
        <f t="shared" si="11"/>
        <v>0</v>
      </c>
      <c r="AC29" s="65"/>
      <c r="AD29" s="65"/>
      <c r="AE29" s="65"/>
      <c r="AF29" s="65">
        <f t="shared" si="12"/>
        <v>0</v>
      </c>
      <c r="AG29" s="65">
        <f t="shared" si="42"/>
        <v>0</v>
      </c>
      <c r="AH29" s="65">
        <f t="shared" si="32"/>
        <v>0</v>
      </c>
      <c r="AI29" s="66">
        <f t="shared" si="14"/>
        <v>0</v>
      </c>
      <c r="AJ29" s="153"/>
      <c r="AK29" s="153"/>
      <c r="AL29" s="21"/>
      <c r="AM29" s="65"/>
      <c r="AN29" s="65"/>
      <c r="AO29" s="90"/>
      <c r="AP29" s="65">
        <f t="shared" si="43"/>
        <v>0</v>
      </c>
      <c r="AQ29" s="65">
        <f t="shared" si="33"/>
        <v>0</v>
      </c>
      <c r="AR29" s="65">
        <f t="shared" si="34"/>
        <v>0</v>
      </c>
      <c r="AS29" s="66">
        <f t="shared" si="16"/>
        <v>0</v>
      </c>
      <c r="AT29" s="160"/>
      <c r="AU29" s="73"/>
      <c r="AV29" s="73"/>
      <c r="AW29" s="73"/>
      <c r="AX29" s="73"/>
      <c r="AY29" s="75"/>
      <c r="AZ29" s="65">
        <f t="shared" si="35"/>
        <v>0</v>
      </c>
      <c r="BA29" s="65">
        <f t="shared" si="36"/>
        <v>0</v>
      </c>
      <c r="BB29" s="65">
        <f t="shared" si="44"/>
        <v>0</v>
      </c>
      <c r="BC29" s="66">
        <f t="shared" si="18"/>
        <v>0</v>
      </c>
      <c r="BD29" s="73"/>
      <c r="BE29" s="119"/>
      <c r="BF29" s="136"/>
      <c r="BG29" s="73"/>
      <c r="BH29" s="75"/>
      <c r="BI29" s="92"/>
      <c r="BJ29" s="65">
        <f t="shared" si="37"/>
        <v>0</v>
      </c>
      <c r="BK29" s="65">
        <f t="shared" si="45"/>
        <v>0</v>
      </c>
      <c r="BL29" s="79">
        <f t="shared" si="38"/>
        <v>0</v>
      </c>
      <c r="BM29" s="66">
        <f t="shared" si="20"/>
        <v>0</v>
      </c>
      <c r="BN29" s="75"/>
      <c r="BO29" s="119"/>
      <c r="BP29" s="93">
        <v>5755</v>
      </c>
      <c r="BQ29" s="75"/>
      <c r="BR29" s="92"/>
      <c r="BS29" s="75"/>
      <c r="BT29" s="65">
        <f t="shared" si="46"/>
        <v>0</v>
      </c>
      <c r="BU29" s="65">
        <f t="shared" si="39"/>
        <v>0</v>
      </c>
      <c r="BV29" s="79">
        <f t="shared" si="49"/>
        <v>318.21152106162663</v>
      </c>
      <c r="BW29" s="66">
        <f t="shared" si="22"/>
        <v>318.21152106162663</v>
      </c>
      <c r="BX29" s="119"/>
      <c r="BY29" s="85">
        <v>5755</v>
      </c>
      <c r="BZ29" s="94">
        <v>3109</v>
      </c>
      <c r="CA29" s="92"/>
      <c r="CB29" s="75"/>
      <c r="CD29" s="65">
        <f t="shared" si="23"/>
        <v>0</v>
      </c>
      <c r="CE29" s="65">
        <f t="shared" si="50"/>
        <v>260.35488086860363</v>
      </c>
      <c r="CF29" s="65">
        <f t="shared" si="47"/>
        <v>282.87014061207611</v>
      </c>
      <c r="CG29" s="66">
        <f t="shared" si="24"/>
        <v>543.22502148067974</v>
      </c>
      <c r="CH29" s="85">
        <v>5755</v>
      </c>
      <c r="CI29" s="94">
        <v>3109</v>
      </c>
      <c r="CJ29" s="94"/>
      <c r="CK29" s="75"/>
      <c r="CN29" s="65">
        <f t="shared" si="51"/>
        <v>245.89072082034784</v>
      </c>
      <c r="CO29" s="65">
        <f t="shared" si="48"/>
        <v>231.43920595533501</v>
      </c>
      <c r="CP29" s="65">
        <f t="shared" si="25"/>
        <v>0</v>
      </c>
      <c r="CQ29" s="66">
        <f t="shared" ref="CQ29:CQ60" si="53">SUM(CN29+CK29,CO29+CL29,CP29+CM29)-MIN(CN29+CK29,CO29+CL29,CP29+CM29)</f>
        <v>477.32992677568285</v>
      </c>
      <c r="CS29" s="156" t="s">
        <v>65</v>
      </c>
      <c r="CT29" s="123" t="s">
        <v>43</v>
      </c>
      <c r="CU29" s="124">
        <v>2015</v>
      </c>
      <c r="CV29" s="125">
        <v>502.80293229840498</v>
      </c>
      <c r="CW29" s="146">
        <f>7626/8330*960</f>
        <v>878.86674669867944</v>
      </c>
      <c r="CX29" s="125">
        <f t="shared" si="52"/>
        <v>9.4862555630272709</v>
      </c>
      <c r="CY29" s="157"/>
    </row>
    <row r="30" spans="1:104" ht="12.9" customHeight="1" x14ac:dyDescent="0.3">
      <c r="A30" s="59">
        <v>23</v>
      </c>
      <c r="B30" s="115" t="s">
        <v>77</v>
      </c>
      <c r="C30" s="61" t="s">
        <v>33</v>
      </c>
      <c r="D30" s="88"/>
      <c r="E30" s="64">
        <v>2312</v>
      </c>
      <c r="F30" s="63">
        <v>1838</v>
      </c>
      <c r="G30" s="62"/>
      <c r="H30" s="63">
        <v>6199</v>
      </c>
      <c r="I30" s="59">
        <f t="shared" si="0"/>
        <v>0</v>
      </c>
      <c r="J30" s="59">
        <f t="shared" si="1"/>
        <v>222.3211803640375</v>
      </c>
      <c r="K30" s="59">
        <f t="shared" si="2"/>
        <v>0</v>
      </c>
      <c r="L30" s="59">
        <f t="shared" si="3"/>
        <v>224.87984913336442</v>
      </c>
      <c r="M30" s="59">
        <f t="shared" si="4"/>
        <v>0</v>
      </c>
      <c r="N30" s="59">
        <f t="shared" si="5"/>
        <v>0</v>
      </c>
      <c r="O30" s="65"/>
      <c r="P30" s="65"/>
      <c r="Q30" s="65"/>
      <c r="R30" s="65">
        <f t="shared" si="6"/>
        <v>222.3211803640375</v>
      </c>
      <c r="S30" s="65">
        <f t="shared" si="7"/>
        <v>224.87984913336442</v>
      </c>
      <c r="T30" s="65">
        <f t="shared" si="41"/>
        <v>367.55605864596811</v>
      </c>
      <c r="U30" s="66">
        <f t="shared" si="8"/>
        <v>592.43590777933264</v>
      </c>
      <c r="V30" s="140">
        <v>1838</v>
      </c>
      <c r="W30" s="62"/>
      <c r="X30" s="63">
        <v>6199</v>
      </c>
      <c r="Y30" s="63">
        <v>6758</v>
      </c>
      <c r="Z30" s="59">
        <f t="shared" si="9"/>
        <v>211.24887909480017</v>
      </c>
      <c r="AA30" s="59">
        <f t="shared" si="10"/>
        <v>0</v>
      </c>
      <c r="AB30" s="59">
        <f t="shared" si="11"/>
        <v>206.84664897265898</v>
      </c>
      <c r="AC30" s="65"/>
      <c r="AD30" s="65"/>
      <c r="AE30" s="65"/>
      <c r="AF30" s="65">
        <f t="shared" si="12"/>
        <v>206.84664897265898</v>
      </c>
      <c r="AG30" s="65">
        <f t="shared" si="42"/>
        <v>300.72768434670115</v>
      </c>
      <c r="AH30" s="65">
        <f t="shared" si="32"/>
        <v>318.93770379268921</v>
      </c>
      <c r="AI30" s="66">
        <f t="shared" si="14"/>
        <v>619.6653881393903</v>
      </c>
      <c r="AJ30" s="63">
        <v>6199</v>
      </c>
      <c r="AK30" s="63">
        <v>6758</v>
      </c>
      <c r="AL30" s="68">
        <v>5732</v>
      </c>
      <c r="AM30" s="65"/>
      <c r="AN30" s="65"/>
      <c r="AO30" s="90"/>
      <c r="AP30" s="65">
        <f t="shared" si="43"/>
        <v>284.02059077188443</v>
      </c>
      <c r="AQ30" s="65">
        <f t="shared" si="33"/>
        <v>260.94903037583663</v>
      </c>
      <c r="AR30" s="65">
        <f t="shared" si="34"/>
        <v>361.3709307657038</v>
      </c>
      <c r="AS30" s="66">
        <f t="shared" si="16"/>
        <v>645.39152153758823</v>
      </c>
      <c r="AT30" s="144">
        <v>6758</v>
      </c>
      <c r="AU30" s="71">
        <v>5732</v>
      </c>
      <c r="AV30" s="72">
        <v>8362</v>
      </c>
      <c r="AW30" s="75"/>
      <c r="AX30" s="75"/>
      <c r="AY30" s="75"/>
      <c r="AZ30" s="65">
        <f t="shared" si="35"/>
        <v>246.4518620216235</v>
      </c>
      <c r="BA30" s="65">
        <f t="shared" si="36"/>
        <v>295.66712517193946</v>
      </c>
      <c r="BB30" s="65">
        <f t="shared" si="44"/>
        <v>446.08147429679923</v>
      </c>
      <c r="BC30" s="66">
        <f t="shared" si="18"/>
        <v>741.74859946873869</v>
      </c>
      <c r="BD30" s="71">
        <v>5732</v>
      </c>
      <c r="BE30" s="76">
        <v>8362</v>
      </c>
      <c r="BF30" s="136"/>
      <c r="BG30" s="75"/>
      <c r="BH30" s="75"/>
      <c r="BI30" s="92"/>
      <c r="BJ30" s="65">
        <f t="shared" si="37"/>
        <v>279.24117377349842</v>
      </c>
      <c r="BK30" s="65">
        <f t="shared" si="45"/>
        <v>364.97575169738116</v>
      </c>
      <c r="BL30" s="79">
        <f t="shared" si="38"/>
        <v>0</v>
      </c>
      <c r="BM30" s="66">
        <f t="shared" si="20"/>
        <v>644.21692547087957</v>
      </c>
      <c r="BN30" s="76">
        <v>8362</v>
      </c>
      <c r="BO30" s="121"/>
      <c r="BP30" s="93">
        <v>5747</v>
      </c>
      <c r="BQ30" s="75"/>
      <c r="BR30" s="92"/>
      <c r="BS30" s="75"/>
      <c r="BT30" s="65">
        <f t="shared" si="46"/>
        <v>377.98872580302066</v>
      </c>
      <c r="BU30" s="65">
        <f t="shared" si="39"/>
        <v>0</v>
      </c>
      <c r="BV30" s="79">
        <f t="shared" si="49"/>
        <v>317.76917663617166</v>
      </c>
      <c r="BW30" s="66">
        <f t="shared" si="22"/>
        <v>695.75790243919232</v>
      </c>
      <c r="BX30" s="121"/>
      <c r="BY30" s="85">
        <v>5747</v>
      </c>
      <c r="BZ30" s="94">
        <v>1674</v>
      </c>
      <c r="CA30" s="92"/>
      <c r="CB30" s="75"/>
      <c r="CD30" s="65">
        <f t="shared" si="23"/>
        <v>0</v>
      </c>
      <c r="CE30" s="65">
        <f t="shared" si="50"/>
        <v>259.9929627023223</v>
      </c>
      <c r="CF30" s="65">
        <f t="shared" si="47"/>
        <v>152.30769230769232</v>
      </c>
      <c r="CG30" s="66">
        <f t="shared" si="24"/>
        <v>412.30065501001462</v>
      </c>
      <c r="CH30" s="85">
        <v>5747</v>
      </c>
      <c r="CI30" s="94">
        <v>1674</v>
      </c>
      <c r="CJ30" s="94">
        <v>1475</v>
      </c>
      <c r="CK30" s="75"/>
      <c r="CN30" s="65">
        <f t="shared" si="51"/>
        <v>245.54890921885993</v>
      </c>
      <c r="CO30" s="65">
        <f t="shared" si="48"/>
        <v>124.61538461538463</v>
      </c>
      <c r="CP30" s="65">
        <f t="shared" si="25"/>
        <v>231.49275783558593</v>
      </c>
      <c r="CQ30" s="66">
        <f t="shared" si="53"/>
        <v>477.04166705444584</v>
      </c>
      <c r="CS30" s="123" t="s">
        <v>63</v>
      </c>
      <c r="CT30" s="161" t="s">
        <v>78</v>
      </c>
      <c r="CU30" s="161">
        <v>2016</v>
      </c>
      <c r="CV30" s="131">
        <v>482.74841256219997</v>
      </c>
      <c r="CW30" s="162">
        <v>914.04</v>
      </c>
      <c r="CX30" s="125">
        <f t="shared" si="52"/>
        <v>26.087724214861268</v>
      </c>
      <c r="CY30" s="157"/>
    </row>
    <row r="31" spans="1:104" ht="12.9" customHeight="1" x14ac:dyDescent="0.3">
      <c r="A31" s="59">
        <v>24</v>
      </c>
      <c r="B31" s="115" t="s">
        <v>79</v>
      </c>
      <c r="C31" s="61" t="s">
        <v>33</v>
      </c>
      <c r="D31" s="62"/>
      <c r="E31" s="88"/>
      <c r="F31" s="63">
        <v>1996</v>
      </c>
      <c r="G31" s="62"/>
      <c r="H31" s="64">
        <v>7903</v>
      </c>
      <c r="I31" s="59">
        <f t="shared" si="0"/>
        <v>0</v>
      </c>
      <c r="J31" s="59">
        <f t="shared" si="1"/>
        <v>0</v>
      </c>
      <c r="K31" s="59">
        <f t="shared" si="2"/>
        <v>0</v>
      </c>
      <c r="L31" s="59">
        <f t="shared" si="3"/>
        <v>244.2111963385176</v>
      </c>
      <c r="M31" s="59">
        <f t="shared" si="4"/>
        <v>0</v>
      </c>
      <c r="N31" s="59">
        <f t="shared" si="5"/>
        <v>0</v>
      </c>
      <c r="O31" s="65"/>
      <c r="P31" s="65"/>
      <c r="Q31" s="65"/>
      <c r="R31" s="65">
        <f t="shared" si="6"/>
        <v>0</v>
      </c>
      <c r="S31" s="65">
        <f t="shared" si="7"/>
        <v>244.2111963385176</v>
      </c>
      <c r="T31" s="65">
        <f t="shared" si="41"/>
        <v>468.59098749460975</v>
      </c>
      <c r="U31" s="66">
        <f t="shared" si="8"/>
        <v>712.8021838331274</v>
      </c>
      <c r="V31" s="140">
        <v>1996</v>
      </c>
      <c r="W31" s="62"/>
      <c r="X31" s="64">
        <v>7903</v>
      </c>
      <c r="Y31" s="64">
        <v>9132</v>
      </c>
      <c r="Z31" s="59">
        <f t="shared" si="9"/>
        <v>229.40846717803109</v>
      </c>
      <c r="AA31" s="59">
        <f t="shared" si="10"/>
        <v>0</v>
      </c>
      <c r="AB31" s="59">
        <f t="shared" si="11"/>
        <v>224.62780813352956</v>
      </c>
      <c r="AC31" s="65"/>
      <c r="AD31" s="65"/>
      <c r="AE31" s="65"/>
      <c r="AF31" s="65">
        <f t="shared" si="12"/>
        <v>224.62780813352956</v>
      </c>
      <c r="AG31" s="65">
        <f t="shared" si="42"/>
        <v>383.39262613195342</v>
      </c>
      <c r="AH31" s="65">
        <f t="shared" si="32"/>
        <v>430.97648875922431</v>
      </c>
      <c r="AI31" s="66">
        <f t="shared" si="14"/>
        <v>814.36911489117767</v>
      </c>
      <c r="AJ31" s="64">
        <v>7903</v>
      </c>
      <c r="AK31" s="64">
        <v>9132</v>
      </c>
      <c r="AL31" s="68">
        <v>6320</v>
      </c>
      <c r="AM31" s="65"/>
      <c r="AN31" s="65"/>
      <c r="AO31" s="90"/>
      <c r="AP31" s="65">
        <f t="shared" si="43"/>
        <v>362.09303579128937</v>
      </c>
      <c r="AQ31" s="65">
        <f t="shared" si="33"/>
        <v>352.61712716663806</v>
      </c>
      <c r="AR31" s="65">
        <f t="shared" si="34"/>
        <v>398.44108207244386</v>
      </c>
      <c r="AS31" s="66">
        <f t="shared" si="16"/>
        <v>760.53411786373317</v>
      </c>
      <c r="AT31" s="70">
        <v>9132</v>
      </c>
      <c r="AU31" s="71">
        <v>6320</v>
      </c>
      <c r="AV31" s="73"/>
      <c r="AW31" s="73"/>
      <c r="AX31" s="73"/>
      <c r="AY31" s="75"/>
      <c r="AZ31" s="65">
        <f t="shared" si="35"/>
        <v>333.02728676849154</v>
      </c>
      <c r="BA31" s="65">
        <f t="shared" si="36"/>
        <v>325.99724896836318</v>
      </c>
      <c r="BB31" s="65">
        <f t="shared" si="44"/>
        <v>0</v>
      </c>
      <c r="BC31" s="66">
        <f t="shared" si="18"/>
        <v>659.02453573685466</v>
      </c>
      <c r="BD31" s="71">
        <v>6320</v>
      </c>
      <c r="BE31" s="119"/>
      <c r="BF31" s="136"/>
      <c r="BG31" s="73"/>
      <c r="BH31" s="75"/>
      <c r="BI31" s="75"/>
      <c r="BJ31" s="65">
        <f t="shared" si="37"/>
        <v>307.88629069234298</v>
      </c>
      <c r="BK31" s="65">
        <f t="shared" si="45"/>
        <v>0</v>
      </c>
      <c r="BL31" s="79">
        <f t="shared" si="38"/>
        <v>0</v>
      </c>
      <c r="BM31" s="66">
        <f t="shared" si="20"/>
        <v>307.88629069234298</v>
      </c>
      <c r="BN31" s="119"/>
      <c r="BO31" s="121"/>
      <c r="BP31" s="93">
        <v>9494</v>
      </c>
      <c r="BQ31" s="75"/>
      <c r="BR31" s="73"/>
      <c r="BS31" s="75"/>
      <c r="BT31" s="65">
        <f t="shared" si="46"/>
        <v>0</v>
      </c>
      <c r="BU31" s="65">
        <f t="shared" si="39"/>
        <v>0</v>
      </c>
      <c r="BV31" s="79">
        <f t="shared" si="49"/>
        <v>524.95224690861562</v>
      </c>
      <c r="BW31" s="66">
        <f t="shared" si="22"/>
        <v>524.95224690861562</v>
      </c>
      <c r="BX31" s="121"/>
      <c r="BY31" s="85">
        <v>9494</v>
      </c>
      <c r="BZ31" s="84"/>
      <c r="CA31" s="73"/>
      <c r="CB31" s="75"/>
      <c r="CD31" s="65">
        <f t="shared" si="23"/>
        <v>0</v>
      </c>
      <c r="CE31" s="65">
        <f t="shared" si="50"/>
        <v>429.50638383432192</v>
      </c>
      <c r="CF31" s="65">
        <f t="shared" si="47"/>
        <v>0</v>
      </c>
      <c r="CG31" s="66">
        <f t="shared" si="24"/>
        <v>429.50638383432192</v>
      </c>
      <c r="CH31" s="85">
        <v>9494</v>
      </c>
      <c r="CI31" s="84"/>
      <c r="CJ31" s="84"/>
      <c r="CK31" s="75"/>
      <c r="CN31" s="65">
        <f t="shared" si="51"/>
        <v>405.64491806574847</v>
      </c>
      <c r="CO31" s="65">
        <f t="shared" si="48"/>
        <v>0</v>
      </c>
      <c r="CP31" s="65">
        <f t="shared" si="25"/>
        <v>0</v>
      </c>
      <c r="CQ31" s="66">
        <f t="shared" si="53"/>
        <v>405.64491806574847</v>
      </c>
      <c r="CS31" s="156" t="s">
        <v>65</v>
      </c>
      <c r="CT31" s="162" t="s">
        <v>80</v>
      </c>
      <c r="CU31" s="161">
        <v>2016</v>
      </c>
      <c r="CV31" s="131">
        <v>482.74841256219997</v>
      </c>
      <c r="CW31" s="162">
        <v>952</v>
      </c>
      <c r="CX31" s="125">
        <f t="shared" si="52"/>
        <v>44.412853955722397</v>
      </c>
      <c r="CY31" s="126"/>
    </row>
    <row r="32" spans="1:104" ht="12.9" customHeight="1" x14ac:dyDescent="0.3">
      <c r="A32" s="59">
        <v>25</v>
      </c>
      <c r="B32" s="115" t="s">
        <v>81</v>
      </c>
      <c r="C32" s="151" t="s">
        <v>82</v>
      </c>
      <c r="D32" s="62"/>
      <c r="E32" s="64">
        <v>2709</v>
      </c>
      <c r="F32" s="64">
        <v>2277</v>
      </c>
      <c r="G32" s="88"/>
      <c r="H32" s="62"/>
      <c r="I32" s="59">
        <f t="shared" si="0"/>
        <v>0</v>
      </c>
      <c r="J32" s="59">
        <f t="shared" si="1"/>
        <v>260.49657335907335</v>
      </c>
      <c r="K32" s="59">
        <f t="shared" si="2"/>
        <v>0</v>
      </c>
      <c r="L32" s="59">
        <f t="shared" si="3"/>
        <v>278.59163029198629</v>
      </c>
      <c r="M32" s="59">
        <f t="shared" si="4"/>
        <v>0</v>
      </c>
      <c r="N32" s="59">
        <f t="shared" si="5"/>
        <v>0</v>
      </c>
      <c r="O32" s="65"/>
      <c r="P32" s="65"/>
      <c r="Q32" s="65"/>
      <c r="R32" s="65">
        <f t="shared" si="6"/>
        <v>260.49657335907335</v>
      </c>
      <c r="S32" s="65">
        <f t="shared" si="7"/>
        <v>278.59163029198629</v>
      </c>
      <c r="T32" s="65">
        <f t="shared" si="41"/>
        <v>0</v>
      </c>
      <c r="U32" s="66">
        <f t="shared" si="8"/>
        <v>539.08820365105964</v>
      </c>
      <c r="V32" s="67">
        <v>2277</v>
      </c>
      <c r="W32" s="88"/>
      <c r="X32" s="62"/>
      <c r="Y32" s="62"/>
      <c r="Z32" s="59">
        <f t="shared" si="9"/>
        <v>261.70494978175191</v>
      </c>
      <c r="AA32" s="59">
        <f t="shared" si="10"/>
        <v>0</v>
      </c>
      <c r="AB32" s="59">
        <f t="shared" si="11"/>
        <v>256.25126208419181</v>
      </c>
      <c r="AC32" s="65"/>
      <c r="AD32" s="65"/>
      <c r="AE32" s="65"/>
      <c r="AF32" s="65">
        <f t="shared" si="12"/>
        <v>256.25126208419181</v>
      </c>
      <c r="AG32" s="65">
        <f t="shared" si="42"/>
        <v>0</v>
      </c>
      <c r="AH32" s="65">
        <f t="shared" si="32"/>
        <v>0</v>
      </c>
      <c r="AI32" s="66">
        <f t="shared" si="14"/>
        <v>256.25126208419181</v>
      </c>
      <c r="AJ32" s="62"/>
      <c r="AK32" s="62"/>
      <c r="AL32" s="117"/>
      <c r="AM32" s="65"/>
      <c r="AN32" s="65"/>
      <c r="AO32" s="90"/>
      <c r="AP32" s="65">
        <f t="shared" si="43"/>
        <v>0</v>
      </c>
      <c r="AQ32" s="65">
        <f t="shared" si="33"/>
        <v>0</v>
      </c>
      <c r="AR32" s="65">
        <f t="shared" si="34"/>
        <v>0</v>
      </c>
      <c r="AS32" s="66">
        <f t="shared" si="16"/>
        <v>0</v>
      </c>
      <c r="AT32" s="135"/>
      <c r="AU32" s="118"/>
      <c r="AV32" s="73"/>
      <c r="AW32" s="73"/>
      <c r="AX32" s="73"/>
      <c r="AY32" s="75"/>
      <c r="AZ32" s="65">
        <f t="shared" si="35"/>
        <v>0</v>
      </c>
      <c r="BA32" s="65">
        <f t="shared" si="36"/>
        <v>0</v>
      </c>
      <c r="BB32" s="65">
        <f t="shared" si="44"/>
        <v>0</v>
      </c>
      <c r="BC32" s="66">
        <f t="shared" si="18"/>
        <v>0</v>
      </c>
      <c r="BD32" s="118"/>
      <c r="BE32" s="119"/>
      <c r="BF32" s="136"/>
      <c r="BG32" s="73"/>
      <c r="BH32" s="75"/>
      <c r="BJ32" s="65">
        <f t="shared" si="37"/>
        <v>0</v>
      </c>
      <c r="BK32" s="65">
        <f t="shared" si="45"/>
        <v>0</v>
      </c>
      <c r="BL32" s="79">
        <f t="shared" si="38"/>
        <v>0</v>
      </c>
      <c r="BM32" s="66">
        <f t="shared" si="20"/>
        <v>0</v>
      </c>
      <c r="BN32" s="118"/>
      <c r="BO32" s="119"/>
      <c r="BP32" s="136"/>
      <c r="BQ32" s="73"/>
      <c r="BR32" s="73"/>
      <c r="BS32" s="75"/>
      <c r="BT32" s="65">
        <f t="shared" si="46"/>
        <v>0</v>
      </c>
      <c r="BU32" s="65">
        <f t="shared" si="39"/>
        <v>0</v>
      </c>
      <c r="BV32" s="79">
        <f t="shared" si="49"/>
        <v>0</v>
      </c>
      <c r="BW32" s="66">
        <f t="shared" si="22"/>
        <v>0</v>
      </c>
      <c r="BX32" s="119"/>
      <c r="BY32" s="152"/>
      <c r="BZ32" s="85">
        <v>5241</v>
      </c>
      <c r="CA32" s="73"/>
      <c r="CB32" s="75"/>
      <c r="CD32" s="65">
        <f t="shared" si="23"/>
        <v>0</v>
      </c>
      <c r="CE32" s="65">
        <f t="shared" si="50"/>
        <v>0</v>
      </c>
      <c r="CF32" s="65">
        <f t="shared" si="47"/>
        <v>476.84863523573199</v>
      </c>
      <c r="CG32" s="66">
        <f t="shared" si="24"/>
        <v>476.84863523573199</v>
      </c>
      <c r="CH32" s="152"/>
      <c r="CI32" s="85">
        <v>5241</v>
      </c>
      <c r="CJ32" s="85"/>
      <c r="CK32" s="75"/>
      <c r="CN32" s="65">
        <f t="shared" si="51"/>
        <v>0</v>
      </c>
      <c r="CO32" s="65">
        <f t="shared" si="48"/>
        <v>390.14888337468983</v>
      </c>
      <c r="CP32" s="65">
        <f t="shared" si="25"/>
        <v>0</v>
      </c>
      <c r="CQ32" s="66">
        <f t="shared" si="53"/>
        <v>390.14888337468983</v>
      </c>
      <c r="CS32" s="156" t="s">
        <v>65</v>
      </c>
      <c r="CT32" s="162" t="s">
        <v>83</v>
      </c>
      <c r="CU32" s="161">
        <v>2016</v>
      </c>
      <c r="CV32" s="131">
        <v>482.74841256219997</v>
      </c>
      <c r="CW32" s="162">
        <v>902.6</v>
      </c>
      <c r="CX32" s="125">
        <f t="shared" si="52"/>
        <v>20.565082375149728</v>
      </c>
      <c r="CY32" s="126"/>
    </row>
    <row r="33" spans="1:103" ht="12.9" customHeight="1" x14ac:dyDescent="0.3">
      <c r="A33" s="59">
        <v>26</v>
      </c>
      <c r="B33" s="115" t="s">
        <v>84</v>
      </c>
      <c r="C33" s="61" t="s">
        <v>33</v>
      </c>
      <c r="D33" s="62"/>
      <c r="E33" s="62"/>
      <c r="F33" s="62"/>
      <c r="G33" s="62"/>
      <c r="H33" s="63">
        <v>7181</v>
      </c>
      <c r="I33" s="59">
        <f t="shared" si="0"/>
        <v>0</v>
      </c>
      <c r="J33" s="59">
        <f t="shared" si="1"/>
        <v>0</v>
      </c>
      <c r="K33" s="59">
        <f t="shared" si="2"/>
        <v>0</v>
      </c>
      <c r="L33" s="59">
        <f t="shared" si="3"/>
        <v>0</v>
      </c>
      <c r="M33" s="59">
        <f t="shared" si="4"/>
        <v>0</v>
      </c>
      <c r="N33" s="59">
        <f t="shared" si="5"/>
        <v>0</v>
      </c>
      <c r="O33" s="65"/>
      <c r="P33" s="65"/>
      <c r="Q33" s="65"/>
      <c r="R33" s="65">
        <f t="shared" si="6"/>
        <v>0</v>
      </c>
      <c r="S33" s="65">
        <f t="shared" si="7"/>
        <v>0</v>
      </c>
      <c r="T33" s="65">
        <f t="shared" si="41"/>
        <v>425.78158689090128</v>
      </c>
      <c r="U33" s="66">
        <f t="shared" si="8"/>
        <v>425.78158689090128</v>
      </c>
      <c r="V33" s="132"/>
      <c r="W33" s="62"/>
      <c r="X33" s="63">
        <v>7181</v>
      </c>
      <c r="Y33" s="63">
        <v>7314</v>
      </c>
      <c r="Z33" s="59">
        <f t="shared" si="9"/>
        <v>0</v>
      </c>
      <c r="AA33" s="59">
        <f t="shared" si="10"/>
        <v>0</v>
      </c>
      <c r="AB33" s="59">
        <f t="shared" si="11"/>
        <v>0</v>
      </c>
      <c r="AC33" s="65"/>
      <c r="AD33" s="65"/>
      <c r="AE33" s="65"/>
      <c r="AF33" s="65">
        <f t="shared" si="12"/>
        <v>0</v>
      </c>
      <c r="AG33" s="65">
        <f t="shared" si="42"/>
        <v>348.36675291073738</v>
      </c>
      <c r="AH33" s="65">
        <f t="shared" si="32"/>
        <v>345.17762141753906</v>
      </c>
      <c r="AI33" s="66">
        <f t="shared" si="14"/>
        <v>693.54437432827649</v>
      </c>
      <c r="AJ33" s="63">
        <v>7181</v>
      </c>
      <c r="AK33" s="63">
        <v>7314</v>
      </c>
      <c r="AL33" s="68">
        <v>6353</v>
      </c>
      <c r="AM33" s="65"/>
      <c r="AN33" s="65"/>
      <c r="AO33" s="90"/>
      <c r="AP33" s="65">
        <f t="shared" si="43"/>
        <v>329.01304441569641</v>
      </c>
      <c r="AQ33" s="65">
        <f t="shared" si="33"/>
        <v>282.41805388707741</v>
      </c>
      <c r="AR33" s="65">
        <f t="shared" si="34"/>
        <v>400.52154974782212</v>
      </c>
      <c r="AS33" s="66">
        <f t="shared" si="16"/>
        <v>729.53459416351848</v>
      </c>
      <c r="AT33" s="144">
        <v>7314</v>
      </c>
      <c r="AU33" s="71">
        <v>6353</v>
      </c>
      <c r="AV33" s="72">
        <v>8403</v>
      </c>
      <c r="AW33" s="73"/>
      <c r="AX33" s="73"/>
      <c r="AY33" s="75"/>
      <c r="AZ33" s="65">
        <f t="shared" si="35"/>
        <v>266.72816200446198</v>
      </c>
      <c r="BA33" s="65">
        <f t="shared" si="36"/>
        <v>327.69944979367267</v>
      </c>
      <c r="BB33" s="65">
        <f t="shared" si="44"/>
        <v>448.26867119301647</v>
      </c>
      <c r="BC33" s="66">
        <f t="shared" si="18"/>
        <v>775.96812098668909</v>
      </c>
      <c r="BD33" s="71">
        <v>6353</v>
      </c>
      <c r="BE33" s="76">
        <v>8403</v>
      </c>
      <c r="BF33" s="77">
        <v>5990</v>
      </c>
      <c r="BG33" s="73"/>
      <c r="BH33" s="75"/>
      <c r="BI33" s="75"/>
      <c r="BJ33" s="65">
        <f t="shared" si="37"/>
        <v>309.49392480513529</v>
      </c>
      <c r="BK33" s="65">
        <f t="shared" si="45"/>
        <v>366.76527643064986</v>
      </c>
      <c r="BL33" s="79">
        <f t="shared" si="38"/>
        <v>326.80289653804186</v>
      </c>
      <c r="BM33" s="66">
        <f t="shared" si="20"/>
        <v>693.56817296869178</v>
      </c>
      <c r="BN33" s="76">
        <v>8403</v>
      </c>
      <c r="BO33" s="80">
        <v>5990</v>
      </c>
      <c r="BP33" s="93">
        <v>8506</v>
      </c>
      <c r="BQ33" s="75"/>
      <c r="BR33" s="73"/>
      <c r="BS33" s="75"/>
      <c r="BT33" s="65">
        <f t="shared" si="46"/>
        <v>379.84205488193999</v>
      </c>
      <c r="BU33" s="65">
        <f t="shared" si="39"/>
        <v>304.88632507634878</v>
      </c>
      <c r="BV33" s="79">
        <f t="shared" si="49"/>
        <v>470.3227103649341</v>
      </c>
      <c r="BW33" s="66">
        <f t="shared" si="22"/>
        <v>850.16476524687414</v>
      </c>
      <c r="BX33" s="80">
        <v>5990</v>
      </c>
      <c r="BY33" s="85">
        <v>8506</v>
      </c>
      <c r="BZ33" s="84"/>
      <c r="CA33" s="73"/>
      <c r="CB33" s="75"/>
      <c r="CD33" s="65">
        <f t="shared" si="23"/>
        <v>287.94819590544051</v>
      </c>
      <c r="CE33" s="65">
        <f t="shared" si="50"/>
        <v>384.80949029858249</v>
      </c>
      <c r="CF33" s="65">
        <f t="shared" si="47"/>
        <v>0</v>
      </c>
      <c r="CG33" s="66">
        <f t="shared" si="24"/>
        <v>672.757686204023</v>
      </c>
      <c r="CH33" s="85">
        <v>8506</v>
      </c>
      <c r="CI33" s="84"/>
      <c r="CJ33" s="84"/>
      <c r="CK33" s="75"/>
      <c r="CN33" s="65">
        <f t="shared" si="51"/>
        <v>363.43118528199454</v>
      </c>
      <c r="CO33" s="65">
        <f t="shared" si="48"/>
        <v>0</v>
      </c>
      <c r="CP33" s="65">
        <f t="shared" si="25"/>
        <v>0</v>
      </c>
      <c r="CQ33" s="66">
        <f t="shared" si="53"/>
        <v>363.43118528199454</v>
      </c>
      <c r="CS33" s="142" t="s">
        <v>30</v>
      </c>
      <c r="CT33" s="162" t="s">
        <v>85</v>
      </c>
      <c r="CU33" s="161">
        <v>2017</v>
      </c>
      <c r="CV33" s="131">
        <v>519.10820724438304</v>
      </c>
      <c r="CW33" s="162">
        <v>960.94</v>
      </c>
      <c r="CX33" s="125">
        <f t="shared" si="52"/>
        <v>52.398782439248052</v>
      </c>
      <c r="CY33" s="126"/>
    </row>
    <row r="34" spans="1:103" ht="12.9" customHeight="1" x14ac:dyDescent="0.3">
      <c r="A34" s="59">
        <v>27</v>
      </c>
      <c r="B34" s="115" t="s">
        <v>86</v>
      </c>
      <c r="C34" s="61" t="s">
        <v>33</v>
      </c>
      <c r="D34" s="62"/>
      <c r="E34" s="64">
        <v>1797</v>
      </c>
      <c r="F34" s="64">
        <v>2163</v>
      </c>
      <c r="G34" s="145">
        <v>718</v>
      </c>
      <c r="H34" s="64">
        <v>5318</v>
      </c>
      <c r="I34" s="59">
        <f t="shared" si="0"/>
        <v>0</v>
      </c>
      <c r="J34" s="59">
        <f t="shared" si="1"/>
        <v>172.79894511858797</v>
      </c>
      <c r="K34" s="59">
        <f t="shared" si="2"/>
        <v>0</v>
      </c>
      <c r="L34" s="59">
        <f t="shared" si="3"/>
        <v>264.64369623257193</v>
      </c>
      <c r="M34" s="59">
        <f t="shared" si="4"/>
        <v>93.476087450570432</v>
      </c>
      <c r="N34" s="59">
        <f t="shared" si="5"/>
        <v>95.416465900817926</v>
      </c>
      <c r="O34" s="65"/>
      <c r="P34" s="65"/>
      <c r="Q34" s="65"/>
      <c r="R34" s="65">
        <f t="shared" si="6"/>
        <v>172.79894511858797</v>
      </c>
      <c r="S34" s="65">
        <f t="shared" si="7"/>
        <v>264.64369623257193</v>
      </c>
      <c r="T34" s="65">
        <f t="shared" si="41"/>
        <v>315.31910306166452</v>
      </c>
      <c r="U34" s="66">
        <f t="shared" si="8"/>
        <v>579.96279929423633</v>
      </c>
      <c r="V34" s="67">
        <v>2163</v>
      </c>
      <c r="W34" s="145">
        <v>718</v>
      </c>
      <c r="X34" s="64">
        <v>5318</v>
      </c>
      <c r="Y34" s="64">
        <v>5186</v>
      </c>
      <c r="Z34" s="59">
        <f t="shared" si="9"/>
        <v>248.60246217739544</v>
      </c>
      <c r="AA34" s="59">
        <f t="shared" si="10"/>
        <v>87.764983409845016</v>
      </c>
      <c r="AB34" s="59">
        <f t="shared" si="11"/>
        <v>243.42181813267757</v>
      </c>
      <c r="AC34" s="65"/>
      <c r="AD34" s="65"/>
      <c r="AE34" s="65"/>
      <c r="AF34" s="65">
        <f t="shared" si="12"/>
        <v>243.42181813267757</v>
      </c>
      <c r="AG34" s="65">
        <f t="shared" si="42"/>
        <v>257.98835705045281</v>
      </c>
      <c r="AH34" s="65">
        <f t="shared" si="32"/>
        <v>244.74858417710658</v>
      </c>
      <c r="AI34" s="66">
        <f t="shared" si="14"/>
        <v>502.73694122755933</v>
      </c>
      <c r="AJ34" s="64">
        <v>5318</v>
      </c>
      <c r="AK34" s="64">
        <v>5186</v>
      </c>
      <c r="AL34" s="68">
        <v>4725</v>
      </c>
      <c r="AM34" s="65"/>
      <c r="AN34" s="65"/>
      <c r="AO34" s="90"/>
      <c r="AP34" s="65">
        <f t="shared" si="43"/>
        <v>243.65567054764986</v>
      </c>
      <c r="AQ34" s="65">
        <f t="shared" si="33"/>
        <v>200.24884159945086</v>
      </c>
      <c r="AR34" s="65">
        <f t="shared" si="34"/>
        <v>297.88514442916096</v>
      </c>
      <c r="AS34" s="66">
        <f t="shared" si="16"/>
        <v>541.54081497681079</v>
      </c>
      <c r="AT34" s="70">
        <v>5186</v>
      </c>
      <c r="AU34" s="71">
        <v>4725</v>
      </c>
      <c r="AV34" s="72">
        <v>5443</v>
      </c>
      <c r="AW34" s="73"/>
      <c r="AX34" s="73"/>
      <c r="AY34" s="75"/>
      <c r="AZ34" s="65">
        <f t="shared" si="35"/>
        <v>189.12390595503692</v>
      </c>
      <c r="BA34" s="65">
        <f t="shared" si="36"/>
        <v>243.72420907840441</v>
      </c>
      <c r="BB34" s="65">
        <f t="shared" si="44"/>
        <v>290.3637245392822</v>
      </c>
      <c r="BC34" s="66">
        <f t="shared" si="18"/>
        <v>534.08793361768664</v>
      </c>
      <c r="BD34" s="71">
        <v>4725</v>
      </c>
      <c r="BE34" s="76">
        <v>5443</v>
      </c>
      <c r="BF34" s="136"/>
      <c r="BG34" s="73"/>
      <c r="BH34" s="75"/>
      <c r="BI34" s="92"/>
      <c r="BJ34" s="65">
        <f t="shared" si="37"/>
        <v>230.18397524071526</v>
      </c>
      <c r="BK34" s="65">
        <f t="shared" si="45"/>
        <v>237.57032007759454</v>
      </c>
      <c r="BL34" s="79">
        <f t="shared" si="38"/>
        <v>0</v>
      </c>
      <c r="BM34" s="66">
        <f t="shared" si="20"/>
        <v>467.7542953183098</v>
      </c>
      <c r="BN34" s="76">
        <v>5443</v>
      </c>
      <c r="BO34" s="121"/>
      <c r="BP34" s="93">
        <v>4905</v>
      </c>
      <c r="BQ34" s="75"/>
      <c r="BR34" s="92"/>
      <c r="BS34" s="75"/>
      <c r="BT34" s="65">
        <f t="shared" si="46"/>
        <v>246.04073601361412</v>
      </c>
      <c r="BU34" s="65">
        <f t="shared" si="39"/>
        <v>0</v>
      </c>
      <c r="BV34" s="79">
        <f t="shared" si="49"/>
        <v>271.21242585704232</v>
      </c>
      <c r="BW34" s="66">
        <f t="shared" si="22"/>
        <v>517.25316187065641</v>
      </c>
      <c r="BX34" s="121"/>
      <c r="BY34" s="85">
        <v>4905</v>
      </c>
      <c r="BZ34" s="94">
        <v>978</v>
      </c>
      <c r="CA34" s="92"/>
      <c r="CB34" s="75"/>
      <c r="CD34" s="65">
        <f t="shared" si="23"/>
        <v>0</v>
      </c>
      <c r="CE34" s="65">
        <f t="shared" si="50"/>
        <v>221.90107570121646</v>
      </c>
      <c r="CF34" s="65">
        <f t="shared" si="47"/>
        <v>88.982630272952846</v>
      </c>
      <c r="CG34" s="66">
        <f t="shared" si="24"/>
        <v>310.88370597416929</v>
      </c>
      <c r="CH34" s="85">
        <v>4905</v>
      </c>
      <c r="CI34" s="94">
        <v>978</v>
      </c>
      <c r="CJ34" s="94"/>
      <c r="CK34" s="75"/>
      <c r="CN34" s="65">
        <f t="shared" si="51"/>
        <v>209.57323816225997</v>
      </c>
      <c r="CO34" s="65">
        <f t="shared" si="48"/>
        <v>72.803970223325067</v>
      </c>
      <c r="CP34" s="65">
        <f t="shared" si="25"/>
        <v>0</v>
      </c>
      <c r="CQ34" s="66">
        <f t="shared" si="53"/>
        <v>282.37720838558505</v>
      </c>
      <c r="CS34" s="142" t="s">
        <v>71</v>
      </c>
      <c r="CT34" s="162" t="s">
        <v>85</v>
      </c>
      <c r="CU34" s="161">
        <v>2017</v>
      </c>
      <c r="CV34" s="131">
        <v>519.10820724438304</v>
      </c>
      <c r="CW34" s="163">
        <v>961.75</v>
      </c>
      <c r="CX34" s="125">
        <f t="shared" si="52"/>
        <v>52.819260087115971</v>
      </c>
      <c r="CY34" s="126"/>
    </row>
    <row r="35" spans="1:103" ht="12.9" customHeight="1" x14ac:dyDescent="0.3">
      <c r="A35" s="59">
        <v>28</v>
      </c>
      <c r="B35" s="115" t="s">
        <v>87</v>
      </c>
      <c r="C35" s="61" t="s">
        <v>33</v>
      </c>
      <c r="D35" s="88"/>
      <c r="E35" s="63">
        <v>2089</v>
      </c>
      <c r="F35" s="88"/>
      <c r="G35" s="64">
        <v>2029</v>
      </c>
      <c r="H35" s="63">
        <v>6257</v>
      </c>
      <c r="I35" s="59">
        <f t="shared" si="0"/>
        <v>0</v>
      </c>
      <c r="J35" s="59">
        <f t="shared" si="1"/>
        <v>200.87757170435742</v>
      </c>
      <c r="K35" s="59">
        <f t="shared" si="2"/>
        <v>0</v>
      </c>
      <c r="L35" s="59">
        <f t="shared" si="3"/>
        <v>0</v>
      </c>
      <c r="M35" s="59">
        <f t="shared" si="4"/>
        <v>264.154570246807</v>
      </c>
      <c r="N35" s="59">
        <f t="shared" si="5"/>
        <v>269.63789597877383</v>
      </c>
      <c r="O35" s="65"/>
      <c r="P35" s="65"/>
      <c r="Q35" s="65"/>
      <c r="R35" s="65">
        <f t="shared" si="6"/>
        <v>200.87757170435742</v>
      </c>
      <c r="S35" s="65">
        <f t="shared" si="7"/>
        <v>269.63789597877383</v>
      </c>
      <c r="T35" s="65">
        <f t="shared" si="41"/>
        <v>370.99504096593358</v>
      </c>
      <c r="U35" s="66">
        <f t="shared" si="8"/>
        <v>640.63293694470735</v>
      </c>
      <c r="V35" s="89"/>
      <c r="W35" s="64">
        <v>2029</v>
      </c>
      <c r="X35" s="63">
        <v>6257</v>
      </c>
      <c r="Y35" s="63">
        <v>7609</v>
      </c>
      <c r="Z35" s="59">
        <f t="shared" si="9"/>
        <v>0</v>
      </c>
      <c r="AA35" s="59">
        <f t="shared" si="10"/>
        <v>248.01553111222222</v>
      </c>
      <c r="AB35" s="59">
        <f t="shared" si="11"/>
        <v>0</v>
      </c>
      <c r="AC35" s="65"/>
      <c r="AD35" s="65"/>
      <c r="AE35" s="65"/>
      <c r="AF35" s="65">
        <f t="shared" si="12"/>
        <v>248.01553111222222</v>
      </c>
      <c r="AG35" s="65">
        <f t="shared" si="42"/>
        <v>303.5413971539457</v>
      </c>
      <c r="AH35" s="65">
        <f t="shared" si="32"/>
        <v>359.0998798695727</v>
      </c>
      <c r="AI35" s="66">
        <f t="shared" si="14"/>
        <v>662.64127702351846</v>
      </c>
      <c r="AJ35" s="63">
        <v>6257</v>
      </c>
      <c r="AK35" s="63">
        <v>7609</v>
      </c>
      <c r="AL35" s="68">
        <v>4463</v>
      </c>
      <c r="AM35" s="65"/>
      <c r="AN35" s="65"/>
      <c r="AO35" s="90"/>
      <c r="AP35" s="65">
        <f t="shared" si="43"/>
        <v>286.67798620094868</v>
      </c>
      <c r="AQ35" s="65">
        <f t="shared" si="33"/>
        <v>293.80899262055948</v>
      </c>
      <c r="AR35" s="65">
        <f t="shared" si="34"/>
        <v>281.36749197615768</v>
      </c>
      <c r="AS35" s="66">
        <f t="shared" si="16"/>
        <v>580.48697882150816</v>
      </c>
      <c r="AT35" s="144">
        <v>7609</v>
      </c>
      <c r="AU35" s="71">
        <v>4463</v>
      </c>
      <c r="AV35" s="72">
        <v>7420</v>
      </c>
      <c r="AW35" s="75"/>
      <c r="AX35" s="75"/>
      <c r="AY35" s="75"/>
      <c r="AZ35" s="65">
        <f t="shared" si="35"/>
        <v>277.48627080830619</v>
      </c>
      <c r="BA35" s="65">
        <f t="shared" si="36"/>
        <v>230.20976616231084</v>
      </c>
      <c r="BB35" s="65">
        <f t="shared" si="44"/>
        <v>395.82929194956353</v>
      </c>
      <c r="BC35" s="66">
        <f t="shared" si="18"/>
        <v>673.31556275786966</v>
      </c>
      <c r="BD35" s="71">
        <v>4463</v>
      </c>
      <c r="BE35" s="76">
        <v>7420</v>
      </c>
      <c r="BF35" s="136"/>
      <c r="BG35" s="75"/>
      <c r="BH35" s="75"/>
      <c r="BI35" s="108">
        <f>$CX$44</f>
        <v>15.642545035214722</v>
      </c>
      <c r="BJ35" s="65">
        <f t="shared" si="37"/>
        <v>217.42033470884914</v>
      </c>
      <c r="BK35" s="65">
        <f t="shared" si="45"/>
        <v>323.86032977691559</v>
      </c>
      <c r="BL35" s="79">
        <f t="shared" si="38"/>
        <v>0</v>
      </c>
      <c r="BM35" s="66">
        <f t="shared" si="20"/>
        <v>541.28066448576476</v>
      </c>
      <c r="BN35" s="76">
        <v>7420</v>
      </c>
      <c r="BO35" s="121"/>
      <c r="BP35" s="93">
        <v>6288</v>
      </c>
      <c r="BQ35" s="75"/>
      <c r="BR35" s="108"/>
      <c r="BS35" s="69"/>
      <c r="BT35" s="65">
        <f t="shared" si="46"/>
        <v>335.40736013614128</v>
      </c>
      <c r="BU35" s="65">
        <f t="shared" si="39"/>
        <v>0</v>
      </c>
      <c r="BV35" s="79">
        <f t="shared" si="49"/>
        <v>347.68271840756006</v>
      </c>
      <c r="BW35" s="66">
        <f t="shared" si="22"/>
        <v>683.09007854370134</v>
      </c>
      <c r="BX35" s="121"/>
      <c r="BY35" s="85">
        <v>6288</v>
      </c>
      <c r="BZ35" s="84"/>
      <c r="CA35" s="108"/>
      <c r="CB35" s="69"/>
      <c r="CD35" s="65">
        <f t="shared" si="23"/>
        <v>0</v>
      </c>
      <c r="CE35" s="65">
        <f t="shared" si="50"/>
        <v>284.46767869709464</v>
      </c>
      <c r="CF35" s="65">
        <f t="shared" si="47"/>
        <v>0</v>
      </c>
      <c r="CG35" s="66">
        <f t="shared" si="24"/>
        <v>284.46767869709464</v>
      </c>
      <c r="CH35" s="85">
        <v>6288</v>
      </c>
      <c r="CI35" s="84"/>
      <c r="CJ35" s="84"/>
      <c r="CK35" s="69"/>
      <c r="CN35" s="65">
        <f t="shared" si="51"/>
        <v>268.66391876947824</v>
      </c>
      <c r="CO35" s="65">
        <f t="shared" si="48"/>
        <v>0</v>
      </c>
      <c r="CP35" s="65">
        <f t="shared" si="25"/>
        <v>0</v>
      </c>
      <c r="CQ35" s="66">
        <f t="shared" si="53"/>
        <v>268.66391876947824</v>
      </c>
      <c r="CS35" s="142" t="s">
        <v>65</v>
      </c>
      <c r="CT35" s="162" t="s">
        <v>88</v>
      </c>
      <c r="CU35" s="161">
        <v>2017</v>
      </c>
      <c r="CV35" s="131">
        <v>519.10820724438304</v>
      </c>
      <c r="CW35" s="163">
        <v>867.45</v>
      </c>
      <c r="CX35" s="125">
        <f t="shared" si="52"/>
        <v>3.8673561439706772</v>
      </c>
      <c r="CY35" s="126"/>
    </row>
    <row r="36" spans="1:103" ht="12.9" customHeight="1" x14ac:dyDescent="0.3">
      <c r="A36" s="59">
        <v>29</v>
      </c>
      <c r="B36" s="153" t="s">
        <v>89</v>
      </c>
      <c r="C36" s="154" t="s">
        <v>31</v>
      </c>
      <c r="D36" s="59"/>
      <c r="E36" s="59"/>
      <c r="F36" s="59"/>
      <c r="G36" s="153"/>
      <c r="H36" s="59"/>
      <c r="I36" s="59">
        <f t="shared" si="0"/>
        <v>0</v>
      </c>
      <c r="J36" s="59">
        <f t="shared" si="1"/>
        <v>0</v>
      </c>
      <c r="K36" s="59">
        <f t="shared" si="2"/>
        <v>0</v>
      </c>
      <c r="L36" s="59">
        <f t="shared" si="3"/>
        <v>0</v>
      </c>
      <c r="M36" s="59">
        <f t="shared" si="4"/>
        <v>0</v>
      </c>
      <c r="N36" s="59">
        <f t="shared" si="5"/>
        <v>0</v>
      </c>
      <c r="O36" s="65"/>
      <c r="P36" s="65"/>
      <c r="Q36" s="65"/>
      <c r="R36" s="65">
        <f t="shared" si="6"/>
        <v>0</v>
      </c>
      <c r="S36" s="65">
        <f t="shared" si="7"/>
        <v>0</v>
      </c>
      <c r="T36" s="65">
        <f t="shared" si="41"/>
        <v>0</v>
      </c>
      <c r="U36" s="66">
        <f t="shared" si="8"/>
        <v>0</v>
      </c>
      <c r="V36" s="155"/>
      <c r="W36" s="153"/>
      <c r="X36" s="59"/>
      <c r="Y36" s="59"/>
      <c r="Z36" s="59">
        <f t="shared" si="9"/>
        <v>0</v>
      </c>
      <c r="AA36" s="59">
        <f t="shared" si="10"/>
        <v>0</v>
      </c>
      <c r="AB36" s="59">
        <f t="shared" si="11"/>
        <v>0</v>
      </c>
      <c r="AC36" s="65"/>
      <c r="AD36" s="65"/>
      <c r="AE36" s="65"/>
      <c r="AF36" s="65">
        <f t="shared" si="12"/>
        <v>0</v>
      </c>
      <c r="AG36" s="65">
        <f t="shared" si="42"/>
        <v>0</v>
      </c>
      <c r="AH36" s="65">
        <f t="shared" si="32"/>
        <v>0</v>
      </c>
      <c r="AI36" s="66">
        <f t="shared" si="14"/>
        <v>0</v>
      </c>
      <c r="AJ36" s="59"/>
      <c r="AK36" s="59"/>
      <c r="AL36" s="21"/>
      <c r="AM36" s="65"/>
      <c r="AN36" s="65"/>
      <c r="AO36" s="90"/>
      <c r="AP36" s="65">
        <f t="shared" si="43"/>
        <v>0</v>
      </c>
      <c r="AQ36" s="65">
        <f t="shared" si="33"/>
        <v>0</v>
      </c>
      <c r="AR36" s="65">
        <f t="shared" si="34"/>
        <v>0</v>
      </c>
      <c r="AS36" s="66">
        <f t="shared" si="16"/>
        <v>0</v>
      </c>
      <c r="AT36" s="154"/>
      <c r="AU36" s="141"/>
      <c r="AV36" s="73"/>
      <c r="AW36" s="73"/>
      <c r="AX36" s="73"/>
      <c r="AY36" s="75"/>
      <c r="AZ36" s="65">
        <f t="shared" si="35"/>
        <v>0</v>
      </c>
      <c r="BA36" s="65">
        <f t="shared" si="36"/>
        <v>0</v>
      </c>
      <c r="BB36" s="65">
        <f t="shared" si="44"/>
        <v>0</v>
      </c>
      <c r="BC36" s="66">
        <f t="shared" si="18"/>
        <v>0</v>
      </c>
      <c r="BD36" s="141"/>
      <c r="BE36" s="119"/>
      <c r="BF36" s="77"/>
      <c r="BG36" s="73"/>
      <c r="BH36" s="75"/>
      <c r="BI36" s="92"/>
      <c r="BJ36" s="65">
        <f t="shared" si="37"/>
        <v>0</v>
      </c>
      <c r="BK36" s="65">
        <f t="shared" si="45"/>
        <v>0</v>
      </c>
      <c r="BL36" s="79">
        <f t="shared" si="38"/>
        <v>0</v>
      </c>
      <c r="BM36" s="66">
        <f t="shared" si="20"/>
        <v>0</v>
      </c>
      <c r="BN36" s="90"/>
      <c r="BO36" s="119"/>
      <c r="BP36" s="93">
        <v>5731</v>
      </c>
      <c r="BQ36" s="75"/>
      <c r="BR36" s="92"/>
      <c r="BS36" s="75"/>
      <c r="BT36" s="65">
        <f t="shared" si="46"/>
        <v>0</v>
      </c>
      <c r="BU36" s="65">
        <f t="shared" si="39"/>
        <v>0</v>
      </c>
      <c r="BV36" s="79">
        <f t="shared" si="49"/>
        <v>316.88448778526191</v>
      </c>
      <c r="BW36" s="66">
        <f t="shared" si="22"/>
        <v>316.88448778526191</v>
      </c>
      <c r="BX36" s="119"/>
      <c r="BY36" s="85">
        <v>5731</v>
      </c>
      <c r="BZ36" s="84"/>
      <c r="CA36" s="92"/>
      <c r="CB36" s="75"/>
      <c r="CD36" s="65">
        <f t="shared" si="23"/>
        <v>0</v>
      </c>
      <c r="CE36" s="65">
        <f t="shared" si="50"/>
        <v>259.26912636975976</v>
      </c>
      <c r="CF36" s="65">
        <f t="shared" si="47"/>
        <v>0</v>
      </c>
      <c r="CG36" s="66">
        <f t="shared" si="24"/>
        <v>259.26912636975976</v>
      </c>
      <c r="CH36" s="85">
        <v>5731</v>
      </c>
      <c r="CI36" s="84"/>
      <c r="CJ36" s="84"/>
      <c r="CK36" s="75"/>
      <c r="CN36" s="65">
        <f t="shared" si="51"/>
        <v>244.86528601588421</v>
      </c>
      <c r="CO36" s="65">
        <f t="shared" si="48"/>
        <v>0</v>
      </c>
      <c r="CP36" s="65">
        <f t="shared" si="25"/>
        <v>0</v>
      </c>
      <c r="CQ36" s="66">
        <f t="shared" si="53"/>
        <v>244.86528601588421</v>
      </c>
      <c r="CS36" s="142" t="s">
        <v>65</v>
      </c>
      <c r="CT36" s="162" t="s">
        <v>90</v>
      </c>
      <c r="CU36" s="161">
        <v>2017</v>
      </c>
      <c r="CV36" s="131">
        <v>519.10820724438304</v>
      </c>
      <c r="CW36" s="163">
        <v>887.09</v>
      </c>
      <c r="CX36" s="125">
        <f t="shared" si="52"/>
        <v>14.062641334250353</v>
      </c>
      <c r="CY36" s="126"/>
    </row>
    <row r="37" spans="1:103" ht="12.9" customHeight="1" x14ac:dyDescent="0.3">
      <c r="A37" s="59">
        <v>30</v>
      </c>
      <c r="B37" s="115" t="s">
        <v>91</v>
      </c>
      <c r="C37" s="134" t="s">
        <v>33</v>
      </c>
      <c r="D37" s="62"/>
      <c r="E37" s="62"/>
      <c r="F37" s="62"/>
      <c r="G37" s="88"/>
      <c r="H37" s="62"/>
      <c r="I37" s="59">
        <f t="shared" si="0"/>
        <v>0</v>
      </c>
      <c r="J37" s="59">
        <f t="shared" si="1"/>
        <v>0</v>
      </c>
      <c r="K37" s="59">
        <f t="shared" si="2"/>
        <v>0</v>
      </c>
      <c r="L37" s="59">
        <f t="shared" si="3"/>
        <v>0</v>
      </c>
      <c r="M37" s="59">
        <f t="shared" si="4"/>
        <v>0</v>
      </c>
      <c r="N37" s="59">
        <f t="shared" si="5"/>
        <v>0</v>
      </c>
      <c r="O37" s="65"/>
      <c r="P37" s="65"/>
      <c r="Q37" s="65"/>
      <c r="R37" s="65">
        <f t="shared" si="6"/>
        <v>0</v>
      </c>
      <c r="S37" s="65">
        <f t="shared" si="7"/>
        <v>0</v>
      </c>
      <c r="T37" s="65">
        <f t="shared" si="41"/>
        <v>0</v>
      </c>
      <c r="U37" s="66">
        <f t="shared" si="8"/>
        <v>0</v>
      </c>
      <c r="V37" s="132"/>
      <c r="W37" s="88"/>
      <c r="X37" s="62"/>
      <c r="Y37" s="62"/>
      <c r="Z37" s="59">
        <f t="shared" si="9"/>
        <v>0</v>
      </c>
      <c r="AA37" s="59">
        <f t="shared" si="10"/>
        <v>0</v>
      </c>
      <c r="AB37" s="59">
        <f t="shared" si="11"/>
        <v>0</v>
      </c>
      <c r="AC37" s="65"/>
      <c r="AD37" s="65"/>
      <c r="AE37" s="65"/>
      <c r="AF37" s="65">
        <f t="shared" si="12"/>
        <v>0</v>
      </c>
      <c r="AG37" s="65">
        <f t="shared" si="42"/>
        <v>0</v>
      </c>
      <c r="AH37" s="65">
        <f t="shared" si="32"/>
        <v>0</v>
      </c>
      <c r="AI37" s="66">
        <f t="shared" si="14"/>
        <v>0</v>
      </c>
      <c r="AJ37" s="62"/>
      <c r="AK37" s="62"/>
      <c r="AL37" s="21"/>
      <c r="AM37" s="65"/>
      <c r="AN37" s="65"/>
      <c r="AO37" s="90"/>
      <c r="AP37" s="65">
        <f t="shared" si="43"/>
        <v>0</v>
      </c>
      <c r="AQ37" s="65">
        <f t="shared" si="33"/>
        <v>0</v>
      </c>
      <c r="AR37" s="65">
        <f t="shared" si="34"/>
        <v>0</v>
      </c>
      <c r="AS37" s="66">
        <f t="shared" si="16"/>
        <v>0</v>
      </c>
      <c r="AT37" s="135"/>
      <c r="AU37" s="141"/>
      <c r="AV37" s="73"/>
      <c r="AW37" s="73"/>
      <c r="AX37" s="73"/>
      <c r="AY37" s="75"/>
      <c r="AZ37" s="65">
        <f t="shared" si="35"/>
        <v>0</v>
      </c>
      <c r="BA37" s="65">
        <f t="shared" si="36"/>
        <v>0</v>
      </c>
      <c r="BB37" s="65">
        <f t="shared" si="44"/>
        <v>0</v>
      </c>
      <c r="BC37" s="66">
        <f t="shared" si="18"/>
        <v>0</v>
      </c>
      <c r="BD37" s="141"/>
      <c r="BE37" s="119"/>
      <c r="BF37" s="136"/>
      <c r="BG37" s="73"/>
      <c r="BH37" s="75"/>
      <c r="BI37" s="92"/>
      <c r="BJ37" s="65">
        <f t="shared" si="37"/>
        <v>0</v>
      </c>
      <c r="BK37" s="65">
        <f t="shared" si="45"/>
        <v>0</v>
      </c>
      <c r="BL37" s="79">
        <f t="shared" si="38"/>
        <v>0</v>
      </c>
      <c r="BM37" s="66">
        <f t="shared" si="20"/>
        <v>0</v>
      </c>
      <c r="BN37" s="90"/>
      <c r="BO37" s="119"/>
      <c r="BP37" s="93">
        <v>5045</v>
      </c>
      <c r="BQ37" s="75"/>
      <c r="BR37" s="92"/>
      <c r="BS37" s="75"/>
      <c r="BT37" s="65">
        <f t="shared" si="46"/>
        <v>0</v>
      </c>
      <c r="BU37" s="65">
        <f t="shared" si="39"/>
        <v>0</v>
      </c>
      <c r="BV37" s="79">
        <f t="shared" si="49"/>
        <v>278.95345330250325</v>
      </c>
      <c r="BW37" s="66">
        <f t="shared" si="22"/>
        <v>278.95345330250325</v>
      </c>
      <c r="BX37" s="119"/>
      <c r="BY37" s="85">
        <v>5045</v>
      </c>
      <c r="BZ37" s="84"/>
      <c r="CA37" s="92"/>
      <c r="CB37" s="75"/>
      <c r="CD37" s="65">
        <f t="shared" si="23"/>
        <v>0</v>
      </c>
      <c r="CE37" s="65">
        <f t="shared" si="50"/>
        <v>228.23464361113903</v>
      </c>
      <c r="CF37" s="65">
        <f t="shared" si="47"/>
        <v>0</v>
      </c>
      <c r="CG37" s="66">
        <f t="shared" si="24"/>
        <v>228.23464361113903</v>
      </c>
      <c r="CH37" s="85">
        <v>5045</v>
      </c>
      <c r="CI37" s="84"/>
      <c r="CJ37" s="84"/>
      <c r="CK37" s="75"/>
      <c r="CN37" s="65">
        <f t="shared" si="51"/>
        <v>215.55494118829799</v>
      </c>
      <c r="CO37" s="65">
        <f t="shared" si="48"/>
        <v>0</v>
      </c>
      <c r="CP37" s="65">
        <f t="shared" si="25"/>
        <v>0</v>
      </c>
      <c r="CQ37" s="66">
        <f t="shared" si="53"/>
        <v>215.55494118829799</v>
      </c>
      <c r="CS37" s="142" t="s">
        <v>65</v>
      </c>
      <c r="CT37" s="162" t="s">
        <v>92</v>
      </c>
      <c r="CU37" s="161">
        <v>2018</v>
      </c>
      <c r="CV37" s="131">
        <v>501.56159068865202</v>
      </c>
      <c r="CW37" s="163">
        <v>960</v>
      </c>
      <c r="CX37" s="125">
        <f t="shared" si="52"/>
        <v>50.156159068865207</v>
      </c>
      <c r="CY37" s="126"/>
    </row>
    <row r="38" spans="1:103" ht="12.9" customHeight="1" x14ac:dyDescent="0.3">
      <c r="A38" s="59">
        <v>31</v>
      </c>
      <c r="B38" s="115" t="s">
        <v>93</v>
      </c>
      <c r="C38" s="61" t="s">
        <v>31</v>
      </c>
      <c r="D38" s="62"/>
      <c r="E38" s="88"/>
      <c r="F38" s="88"/>
      <c r="G38" s="64">
        <v>2509</v>
      </c>
      <c r="H38" s="63">
        <v>6115</v>
      </c>
      <c r="I38" s="59">
        <f t="shared" si="0"/>
        <v>0</v>
      </c>
      <c r="J38" s="59">
        <f t="shared" si="1"/>
        <v>0</v>
      </c>
      <c r="K38" s="59">
        <f t="shared" si="2"/>
        <v>0</v>
      </c>
      <c r="L38" s="59">
        <f t="shared" si="3"/>
        <v>0</v>
      </c>
      <c r="M38" s="59">
        <f t="shared" si="4"/>
        <v>326.64554792963958</v>
      </c>
      <c r="N38" s="59">
        <f t="shared" si="5"/>
        <v>333.42606259770497</v>
      </c>
      <c r="O38" s="65"/>
      <c r="P38" s="65"/>
      <c r="Q38" s="65"/>
      <c r="R38" s="65">
        <f t="shared" si="6"/>
        <v>0</v>
      </c>
      <c r="S38" s="65">
        <f t="shared" si="7"/>
        <v>333.42606259770497</v>
      </c>
      <c r="T38" s="65">
        <f t="shared" si="41"/>
        <v>362.5754635618801</v>
      </c>
      <c r="U38" s="66">
        <f t="shared" si="8"/>
        <v>696.00152615958507</v>
      </c>
      <c r="V38" s="89"/>
      <c r="W38" s="64">
        <v>2509</v>
      </c>
      <c r="X38" s="63">
        <v>6115</v>
      </c>
      <c r="Y38" s="63">
        <v>6113</v>
      </c>
      <c r="Z38" s="59">
        <f t="shared" si="9"/>
        <v>0</v>
      </c>
      <c r="AA38" s="59">
        <f t="shared" si="10"/>
        <v>306.68850052270352</v>
      </c>
      <c r="AB38" s="59">
        <f t="shared" si="11"/>
        <v>0</v>
      </c>
      <c r="AC38" s="65"/>
      <c r="AD38" s="65"/>
      <c r="AE38" s="65"/>
      <c r="AF38" s="65">
        <f t="shared" si="12"/>
        <v>306.68850052270352</v>
      </c>
      <c r="AG38" s="65">
        <f t="shared" si="42"/>
        <v>296.65265200517462</v>
      </c>
      <c r="AH38" s="65">
        <f t="shared" si="32"/>
        <v>288.49751158400551</v>
      </c>
      <c r="AI38" s="66">
        <f t="shared" si="14"/>
        <v>603.34115252787819</v>
      </c>
      <c r="AJ38" s="63">
        <v>6115</v>
      </c>
      <c r="AK38" s="63">
        <v>6113</v>
      </c>
      <c r="AL38" s="21"/>
      <c r="AM38" s="65"/>
      <c r="AN38" s="65"/>
      <c r="AO38" s="90"/>
      <c r="AP38" s="65">
        <f t="shared" si="43"/>
        <v>280.17194911599825</v>
      </c>
      <c r="AQ38" s="65">
        <f t="shared" si="33"/>
        <v>236.04341856873177</v>
      </c>
      <c r="AR38" s="65">
        <f t="shared" si="34"/>
        <v>0</v>
      </c>
      <c r="AS38" s="66">
        <f t="shared" si="16"/>
        <v>516.21536768473004</v>
      </c>
      <c r="AT38" s="144">
        <v>6113</v>
      </c>
      <c r="AU38" s="141"/>
      <c r="AV38" s="73"/>
      <c r="AW38" s="73"/>
      <c r="AX38" s="73"/>
      <c r="AY38" s="75"/>
      <c r="AZ38" s="65">
        <f t="shared" si="35"/>
        <v>222.92989531491335</v>
      </c>
      <c r="BA38" s="65">
        <f t="shared" si="36"/>
        <v>0</v>
      </c>
      <c r="BB38" s="65">
        <f t="shared" si="44"/>
        <v>0</v>
      </c>
      <c r="BC38" s="66">
        <f t="shared" si="18"/>
        <v>222.92989531491335</v>
      </c>
      <c r="BD38" s="141"/>
      <c r="BE38" s="119"/>
      <c r="BF38" s="136"/>
      <c r="BG38" s="73"/>
      <c r="BH38" s="75"/>
      <c r="BI38" s="75"/>
      <c r="BJ38" s="65">
        <f t="shared" si="37"/>
        <v>0</v>
      </c>
      <c r="BK38" s="65">
        <f t="shared" si="45"/>
        <v>0</v>
      </c>
      <c r="BL38" s="79">
        <f t="shared" si="38"/>
        <v>0</v>
      </c>
      <c r="BM38" s="66">
        <f t="shared" si="20"/>
        <v>0</v>
      </c>
      <c r="BN38" s="90"/>
      <c r="BO38" s="119"/>
      <c r="BP38" s="93">
        <v>4609</v>
      </c>
      <c r="BQ38" s="75"/>
      <c r="BR38" s="73"/>
      <c r="BS38" s="75"/>
      <c r="BT38" s="65">
        <f t="shared" si="46"/>
        <v>0</v>
      </c>
      <c r="BU38" s="65">
        <f t="shared" si="39"/>
        <v>0</v>
      </c>
      <c r="BV38" s="79">
        <f t="shared" si="49"/>
        <v>254.84568211521062</v>
      </c>
      <c r="BW38" s="66">
        <f t="shared" si="22"/>
        <v>254.84568211521062</v>
      </c>
      <c r="BX38" s="119"/>
      <c r="BY38" s="85">
        <v>4609</v>
      </c>
      <c r="BZ38" s="84"/>
      <c r="CA38" s="73"/>
      <c r="CB38" s="75"/>
      <c r="CD38" s="65">
        <f t="shared" si="23"/>
        <v>0</v>
      </c>
      <c r="CE38" s="65">
        <f t="shared" si="50"/>
        <v>208.5101035488087</v>
      </c>
      <c r="CF38" s="65">
        <f t="shared" si="47"/>
        <v>0</v>
      </c>
      <c r="CG38" s="66">
        <f t="shared" si="24"/>
        <v>208.5101035488087</v>
      </c>
      <c r="CH38" s="85">
        <v>4609</v>
      </c>
      <c r="CI38" s="84"/>
      <c r="CJ38" s="84"/>
      <c r="CK38" s="75"/>
      <c r="CN38" s="65">
        <f t="shared" si="51"/>
        <v>196.92620890720821</v>
      </c>
      <c r="CO38" s="65">
        <f t="shared" si="48"/>
        <v>0</v>
      </c>
      <c r="CP38" s="65">
        <f t="shared" si="25"/>
        <v>0</v>
      </c>
      <c r="CQ38" s="66">
        <f t="shared" si="53"/>
        <v>196.92620890720821</v>
      </c>
      <c r="CS38" s="142" t="s">
        <v>57</v>
      </c>
      <c r="CT38" s="162" t="s">
        <v>94</v>
      </c>
      <c r="CU38" s="161">
        <v>2018</v>
      </c>
      <c r="CV38" s="131">
        <v>501.56159068865202</v>
      </c>
      <c r="CW38" s="163">
        <v>915.3</v>
      </c>
      <c r="CX38" s="125">
        <f t="shared" si="52"/>
        <v>27.736355965082435</v>
      </c>
      <c r="CY38" s="126"/>
    </row>
    <row r="39" spans="1:103" ht="12.9" customHeight="1" x14ac:dyDescent="0.3">
      <c r="A39" s="59">
        <v>32</v>
      </c>
      <c r="B39" s="153" t="s">
        <v>95</v>
      </c>
      <c r="C39" s="154" t="s">
        <v>33</v>
      </c>
      <c r="D39" s="59"/>
      <c r="E39" s="59"/>
      <c r="F39" s="59"/>
      <c r="G39" s="59"/>
      <c r="H39" s="59"/>
      <c r="I39" s="59">
        <f t="shared" si="0"/>
        <v>0</v>
      </c>
      <c r="J39" s="59">
        <f t="shared" si="1"/>
        <v>0</v>
      </c>
      <c r="K39" s="59">
        <f t="shared" si="2"/>
        <v>0</v>
      </c>
      <c r="L39" s="59">
        <f t="shared" si="3"/>
        <v>0</v>
      </c>
      <c r="M39" s="59">
        <f t="shared" si="4"/>
        <v>0</v>
      </c>
      <c r="N39" s="59">
        <f t="shared" si="5"/>
        <v>0</v>
      </c>
      <c r="O39" s="65"/>
      <c r="P39" s="65"/>
      <c r="Q39" s="65"/>
      <c r="R39" s="65">
        <f t="shared" si="6"/>
        <v>0</v>
      </c>
      <c r="S39" s="65">
        <f t="shared" si="7"/>
        <v>0</v>
      </c>
      <c r="T39" s="65">
        <f t="shared" si="41"/>
        <v>0</v>
      </c>
      <c r="U39" s="66">
        <f t="shared" si="8"/>
        <v>0</v>
      </c>
      <c r="V39" s="155"/>
      <c r="W39" s="59"/>
      <c r="X39" s="59"/>
      <c r="Y39" s="59"/>
      <c r="Z39" s="59">
        <f t="shared" si="9"/>
        <v>0</v>
      </c>
      <c r="AA39" s="59">
        <f t="shared" si="10"/>
        <v>0</v>
      </c>
      <c r="AB39" s="59">
        <f t="shared" si="11"/>
        <v>0</v>
      </c>
      <c r="AC39" s="65"/>
      <c r="AD39" s="65"/>
      <c r="AE39" s="65"/>
      <c r="AF39" s="65">
        <f t="shared" si="12"/>
        <v>0</v>
      </c>
      <c r="AG39" s="65">
        <f t="shared" si="42"/>
        <v>0</v>
      </c>
      <c r="AH39" s="65">
        <f t="shared" si="32"/>
        <v>0</v>
      </c>
      <c r="AI39" s="66">
        <f t="shared" si="14"/>
        <v>0</v>
      </c>
      <c r="AJ39" s="59"/>
      <c r="AK39" s="59"/>
      <c r="AL39" s="21"/>
      <c r="AM39" s="65"/>
      <c r="AN39" s="65"/>
      <c r="AO39" s="90"/>
      <c r="AP39" s="65">
        <f t="shared" si="43"/>
        <v>0</v>
      </c>
      <c r="AQ39" s="65">
        <f t="shared" si="33"/>
        <v>0</v>
      </c>
      <c r="AR39" s="65">
        <f t="shared" si="34"/>
        <v>0</v>
      </c>
      <c r="AS39" s="66">
        <f t="shared" si="16"/>
        <v>0</v>
      </c>
      <c r="AT39" s="92"/>
      <c r="AU39" s="73"/>
      <c r="AV39" s="73"/>
      <c r="AW39" s="73"/>
      <c r="AX39" s="73"/>
      <c r="AY39" s="75"/>
      <c r="AZ39" s="65">
        <f t="shared" si="35"/>
        <v>0</v>
      </c>
      <c r="BA39" s="65">
        <f t="shared" si="36"/>
        <v>0</v>
      </c>
      <c r="BB39" s="65">
        <f t="shared" si="44"/>
        <v>0</v>
      </c>
      <c r="BC39" s="66">
        <f t="shared" si="18"/>
        <v>0</v>
      </c>
      <c r="BD39" s="73"/>
      <c r="BE39" s="119"/>
      <c r="BF39" s="136"/>
      <c r="BG39" s="73"/>
      <c r="BH39" s="75"/>
      <c r="BI39" s="92"/>
      <c r="BJ39" s="65">
        <f t="shared" si="37"/>
        <v>0</v>
      </c>
      <c r="BK39" s="65">
        <f t="shared" si="45"/>
        <v>0</v>
      </c>
      <c r="BL39" s="79">
        <f t="shared" si="38"/>
        <v>0</v>
      </c>
      <c r="BM39" s="66">
        <f t="shared" si="20"/>
        <v>0</v>
      </c>
      <c r="BN39" s="73"/>
      <c r="BO39" s="119"/>
      <c r="BP39" s="93">
        <v>3338</v>
      </c>
      <c r="BQ39" s="75"/>
      <c r="BR39" s="92"/>
      <c r="BS39" s="75"/>
      <c r="BT39" s="65">
        <f t="shared" si="46"/>
        <v>0</v>
      </c>
      <c r="BU39" s="65">
        <f t="shared" si="39"/>
        <v>0</v>
      </c>
      <c r="BV39" s="79">
        <f t="shared" si="49"/>
        <v>184.56821152106164</v>
      </c>
      <c r="BW39" s="66">
        <f t="shared" si="22"/>
        <v>184.56821152106164</v>
      </c>
      <c r="BX39" s="119"/>
      <c r="BY39" s="85">
        <v>3338</v>
      </c>
      <c r="BZ39" s="84"/>
      <c r="CA39" s="92"/>
      <c r="CB39" s="75"/>
      <c r="CD39" s="65">
        <f t="shared" si="23"/>
        <v>0</v>
      </c>
      <c r="CE39" s="65">
        <f t="shared" si="50"/>
        <v>151.01035488086862</v>
      </c>
      <c r="CF39" s="65">
        <f t="shared" si="47"/>
        <v>0</v>
      </c>
      <c r="CG39" s="66">
        <f t="shared" si="24"/>
        <v>151.01035488086862</v>
      </c>
      <c r="CH39" s="85">
        <v>3338</v>
      </c>
      <c r="CI39" s="84"/>
      <c r="CJ39" s="84"/>
      <c r="CK39" s="75"/>
      <c r="CN39" s="65">
        <f t="shared" si="51"/>
        <v>142.62089072082034</v>
      </c>
      <c r="CO39" s="65">
        <f t="shared" si="48"/>
        <v>0</v>
      </c>
      <c r="CP39" s="65">
        <f t="shared" si="25"/>
        <v>0</v>
      </c>
      <c r="CQ39" s="66">
        <f t="shared" si="53"/>
        <v>142.62089072082034</v>
      </c>
      <c r="CS39" s="122" t="s">
        <v>42</v>
      </c>
      <c r="CT39" s="123" t="s">
        <v>46</v>
      </c>
      <c r="CU39" s="124">
        <v>2018</v>
      </c>
      <c r="CV39" s="131">
        <v>501.56159068865202</v>
      </c>
      <c r="CW39" s="125">
        <f>4618/5072*960</f>
        <v>874.06940063091486</v>
      </c>
      <c r="CX39" s="125">
        <f t="shared" si="52"/>
        <v>7.0566709604775797</v>
      </c>
      <c r="CY39" s="126"/>
    </row>
    <row r="40" spans="1:103" ht="12.9" customHeight="1" x14ac:dyDescent="0.3">
      <c r="A40" s="59">
        <v>33</v>
      </c>
      <c r="B40" s="110" t="s">
        <v>96</v>
      </c>
      <c r="D40" s="59"/>
      <c r="E40" s="59"/>
      <c r="F40" s="59"/>
      <c r="G40" s="59"/>
      <c r="H40" s="59"/>
      <c r="I40" s="59">
        <f t="shared" ref="I40:I71" si="54">D40/D$2*D$5*I$5</f>
        <v>0</v>
      </c>
      <c r="J40" s="59">
        <f t="shared" ref="J40:J71" si="55">E40/E$2*E$5*J$5</f>
        <v>0</v>
      </c>
      <c r="K40" s="59">
        <f t="shared" ref="K40:K71" si="56">I40/MAX(I$8:I$107)*MAX(J$8:J$107)</f>
        <v>0</v>
      </c>
      <c r="L40" s="59">
        <f t="shared" ref="L40:L71" si="57">F40/F$2*F$5*L$5</f>
        <v>0</v>
      </c>
      <c r="M40" s="59">
        <f t="shared" ref="M40:M71" si="58">G40/G$2*G$5*M$5</f>
        <v>0</v>
      </c>
      <c r="N40" s="59">
        <f t="shared" ref="N40:N71" si="59">M40/MAX(M$8:M$107)*MAX(L$8:L$107)</f>
        <v>0</v>
      </c>
      <c r="O40" s="65"/>
      <c r="P40" s="65"/>
      <c r="Q40" s="65"/>
      <c r="R40" s="65">
        <f t="shared" ref="R40:R71" si="60">MAX(J40:K40)</f>
        <v>0</v>
      </c>
      <c r="S40" s="65">
        <f t="shared" ref="S40:S71" si="61">MAX(L40,N40)</f>
        <v>0</v>
      </c>
      <c r="T40" s="65">
        <f t="shared" si="41"/>
        <v>0</v>
      </c>
      <c r="U40" s="66">
        <f t="shared" ref="U40:U71" si="62">SUM(R40+O40,S40+P40,T40+Q40)-MIN(R40+O40,S40+P40,T40+Q40)</f>
        <v>0</v>
      </c>
      <c r="V40" s="155"/>
      <c r="W40" s="59"/>
      <c r="X40" s="59"/>
      <c r="Y40" s="59"/>
      <c r="Z40" s="59">
        <f t="shared" ref="Z40:Z71" si="63">V40/V$2*V$5*Z$5</f>
        <v>0</v>
      </c>
      <c r="AA40" s="59">
        <f t="shared" ref="AA40:AA71" si="64">W40/W$2*W$5*AA$5</f>
        <v>0</v>
      </c>
      <c r="AB40" s="59">
        <f t="shared" ref="AB40:AB71" si="65">Z40/MAX(Z$8:Z$107)*MAX(AA$8:AA$107)</f>
        <v>0</v>
      </c>
      <c r="AC40" s="65"/>
      <c r="AD40" s="65"/>
      <c r="AE40" s="65"/>
      <c r="AF40" s="65">
        <f t="shared" ref="AF40:AF71" si="66">MAX(AA40:AB40)</f>
        <v>0</v>
      </c>
      <c r="AG40" s="65">
        <f t="shared" si="42"/>
        <v>0</v>
      </c>
      <c r="AH40" s="65">
        <f t="shared" si="32"/>
        <v>0</v>
      </c>
      <c r="AI40" s="66">
        <f t="shared" ref="AI40:AI71" si="67">SUM(AF40+AC40,AG40+AD40,AH40+AE40)-MIN(AF40+AC40,AG40+AD40,AH40+AE40)</f>
        <v>0</v>
      </c>
      <c r="AJ40" s="59"/>
      <c r="AK40" s="59"/>
      <c r="AL40" s="21"/>
      <c r="AM40" s="65"/>
      <c r="AN40" s="65"/>
      <c r="AO40" s="90"/>
      <c r="AP40" s="65">
        <f t="shared" si="43"/>
        <v>0</v>
      </c>
      <c r="AQ40" s="65">
        <f t="shared" si="33"/>
        <v>0</v>
      </c>
      <c r="AR40" s="65">
        <f t="shared" si="34"/>
        <v>0</v>
      </c>
      <c r="AS40" s="66">
        <f t="shared" ref="AS40:AS71" si="68">SUM(AP40+AM40,AQ40+AN40,AR40+AO40)-MIN(AP40+AM40,AQ40+AN40,AR40+AO40)</f>
        <v>0</v>
      </c>
      <c r="AT40" s="92"/>
      <c r="AU40" s="73"/>
      <c r="AV40" s="73"/>
      <c r="AW40" s="73"/>
      <c r="AX40" s="73"/>
      <c r="AY40" s="75"/>
      <c r="AZ40" s="65">
        <f t="shared" si="35"/>
        <v>0</v>
      </c>
      <c r="BA40" s="65">
        <f t="shared" si="36"/>
        <v>0</v>
      </c>
      <c r="BB40" s="65">
        <f t="shared" si="44"/>
        <v>0</v>
      </c>
      <c r="BC40" s="66">
        <f t="shared" ref="BC40:BC71" si="69">SUM(AZ40+AW40,BA40+AX40,BB40+AY40)-MIN(AZ40+AW40,BA40+AX40,BB40+AY40)</f>
        <v>0</v>
      </c>
      <c r="BD40" s="73"/>
      <c r="BE40" s="119"/>
      <c r="BF40" s="136"/>
      <c r="BG40" s="73"/>
      <c r="BH40" s="75"/>
      <c r="BJ40" s="65">
        <f t="shared" si="37"/>
        <v>0</v>
      </c>
      <c r="BK40" s="65">
        <f t="shared" si="45"/>
        <v>0</v>
      </c>
      <c r="BL40" s="79">
        <f t="shared" si="38"/>
        <v>0</v>
      </c>
      <c r="BM40" s="66">
        <f t="shared" ref="BM40:BM71" si="70">SUM(BJ40+BG40,BK40+BH40,BL40+BI40)-MIN(BJ40+BG40,BK40+BH40,BL40+BI40)</f>
        <v>0</v>
      </c>
      <c r="BN40" s="73"/>
      <c r="BO40" s="119"/>
      <c r="BP40" s="136"/>
      <c r="BQ40" s="73"/>
      <c r="BR40" s="73"/>
      <c r="BS40" s="75"/>
      <c r="BT40" s="65">
        <f t="shared" si="46"/>
        <v>0</v>
      </c>
      <c r="BU40" s="65">
        <f t="shared" si="39"/>
        <v>0</v>
      </c>
      <c r="BV40" s="79">
        <f t="shared" si="49"/>
        <v>0</v>
      </c>
      <c r="BW40" s="66">
        <f t="shared" ref="BW40:BW71" si="71">SUM(BT40+BQ40,BU40+BR40,BV40+BS40)-MIN(BT40+BQ40,BU40+BR40,BV40+BS40)</f>
        <v>0</v>
      </c>
      <c r="BX40" s="119"/>
      <c r="BY40" s="152"/>
      <c r="BZ40" s="84"/>
      <c r="CA40" s="73"/>
      <c r="CB40" s="75"/>
      <c r="CD40" s="65">
        <f t="shared" si="23"/>
        <v>0</v>
      </c>
      <c r="CE40" s="65">
        <f t="shared" si="50"/>
        <v>0</v>
      </c>
      <c r="CF40" s="65">
        <f t="shared" si="47"/>
        <v>0</v>
      </c>
      <c r="CG40" s="66">
        <f t="shared" ref="CG40:CG71" si="72">SUM(CD40+CA40,CE40+CB40,CF40+CC40)-MIN(CD40+CA40,CE40+CB40,CF40+CC40)</f>
        <v>0</v>
      </c>
      <c r="CH40" s="152"/>
      <c r="CI40" s="84"/>
      <c r="CJ40" s="85">
        <v>712</v>
      </c>
      <c r="CK40" s="75"/>
      <c r="CN40" s="65">
        <f t="shared" si="51"/>
        <v>0</v>
      </c>
      <c r="CO40" s="65">
        <f t="shared" si="48"/>
        <v>0</v>
      </c>
      <c r="CP40" s="65">
        <f t="shared" ref="CP40:CP71" si="73">CJ40/CJ$2*CJ$5*CP$5</f>
        <v>111.74430073148282</v>
      </c>
      <c r="CQ40" s="66">
        <f t="shared" si="53"/>
        <v>111.74430073148282</v>
      </c>
      <c r="CS40" s="122" t="s">
        <v>30</v>
      </c>
      <c r="CT40" s="123" t="s">
        <v>97</v>
      </c>
      <c r="CU40" s="124">
        <v>2019</v>
      </c>
      <c r="CV40" s="133">
        <v>482.34798135105598</v>
      </c>
      <c r="CW40" s="125">
        <v>877.76</v>
      </c>
      <c r="CX40" s="125">
        <f t="shared" si="52"/>
        <v>8.5665001487947503</v>
      </c>
      <c r="CY40" s="126"/>
    </row>
    <row r="41" spans="1:103" ht="12.9" customHeight="1" x14ac:dyDescent="0.3">
      <c r="A41" s="59">
        <v>34</v>
      </c>
      <c r="B41" s="115" t="s">
        <v>98</v>
      </c>
      <c r="C41" s="61" t="s">
        <v>67</v>
      </c>
      <c r="D41" s="63">
        <v>5550</v>
      </c>
      <c r="E41" s="64">
        <v>4037</v>
      </c>
      <c r="F41" s="64">
        <v>2798</v>
      </c>
      <c r="G41" s="64">
        <v>2763</v>
      </c>
      <c r="H41" s="62"/>
      <c r="I41" s="59">
        <f t="shared" si="54"/>
        <v>334.10056657223794</v>
      </c>
      <c r="J41" s="59">
        <f t="shared" si="55"/>
        <v>388.19662851627135</v>
      </c>
      <c r="K41" s="59">
        <f t="shared" si="56"/>
        <v>353.13740178090569</v>
      </c>
      <c r="L41" s="59">
        <f t="shared" si="57"/>
        <v>342.33613594948508</v>
      </c>
      <c r="M41" s="59">
        <f t="shared" si="58"/>
        <v>359.71369028680516</v>
      </c>
      <c r="N41" s="59">
        <f t="shared" si="59"/>
        <v>367.18063410022273</v>
      </c>
      <c r="O41" s="65">
        <f>$CX$23</f>
        <v>4.2507530822531852</v>
      </c>
      <c r="P41" s="65">
        <f>$CX$25</f>
        <v>27.709584894944264</v>
      </c>
      <c r="Q41" s="65">
        <f>$CX$28+$CX$29</f>
        <v>34.998476347848339</v>
      </c>
      <c r="R41" s="65">
        <f t="shared" si="60"/>
        <v>388.19662851627135</v>
      </c>
      <c r="S41" s="65">
        <f t="shared" si="61"/>
        <v>367.18063410022273</v>
      </c>
      <c r="T41" s="65">
        <f t="shared" si="41"/>
        <v>0</v>
      </c>
      <c r="U41" s="66">
        <f t="shared" si="62"/>
        <v>787.3376005936916</v>
      </c>
      <c r="V41" s="67">
        <v>2798</v>
      </c>
      <c r="W41" s="64">
        <v>2763</v>
      </c>
      <c r="X41" s="62"/>
      <c r="Y41" s="62">
        <v>9973</v>
      </c>
      <c r="Z41" s="59">
        <f t="shared" si="63"/>
        <v>321.58561681569688</v>
      </c>
      <c r="AA41" s="59">
        <f t="shared" si="64"/>
        <v>337.73628016908322</v>
      </c>
      <c r="AB41" s="59">
        <f t="shared" si="65"/>
        <v>314.88407172225232</v>
      </c>
      <c r="AC41" s="65">
        <f>$CX$25*$AF$5/$AH$5</f>
        <v>19.519783167163204</v>
      </c>
      <c r="AD41" s="65">
        <f>($CX$28+$CX$29)*$AG$5/$AH$5</f>
        <v>28.635117011875916</v>
      </c>
      <c r="AE41" s="65">
        <f>$CX$31+$CX$32</f>
        <v>64.977936330872126</v>
      </c>
      <c r="AF41" s="65">
        <f t="shared" si="66"/>
        <v>337.73628016908322</v>
      </c>
      <c r="AG41" s="65">
        <f t="shared" si="42"/>
        <v>0</v>
      </c>
      <c r="AH41" s="65">
        <f t="shared" si="32"/>
        <v>470.66672387163209</v>
      </c>
      <c r="AI41" s="66">
        <f t="shared" si="67"/>
        <v>892.90072353875064</v>
      </c>
      <c r="AJ41" s="62"/>
      <c r="AK41" s="62">
        <v>9973</v>
      </c>
      <c r="AL41" s="21"/>
      <c r="AM41" s="65">
        <f>($CX$28+$CX$29)*$R$5/$T$5</f>
        <v>27.044277177882808</v>
      </c>
      <c r="AN41" s="65">
        <f>($CX$31+$CX$32)*$AG$5/$AH$5</f>
        <v>53.163766088895372</v>
      </c>
      <c r="AO41" s="69">
        <f>$CX$35+$CX$36</f>
        <v>17.929997478221029</v>
      </c>
      <c r="AP41" s="65">
        <f t="shared" si="43"/>
        <v>0</v>
      </c>
      <c r="AQ41" s="65">
        <f t="shared" si="33"/>
        <v>385.09095589497167</v>
      </c>
      <c r="AR41" s="65">
        <f t="shared" si="34"/>
        <v>0</v>
      </c>
      <c r="AS41" s="66">
        <f t="shared" si="68"/>
        <v>465.29899916174986</v>
      </c>
      <c r="AT41" s="135">
        <v>9973</v>
      </c>
      <c r="AU41" s="141"/>
      <c r="AV41" s="73"/>
      <c r="AW41" s="79">
        <f>($CX$31+$CX$32)*$AF$5/$AH$5</f>
        <v>45.773158733235917</v>
      </c>
      <c r="AX41" s="74">
        <f>$CX$35*$AQ$5/$AR$5+CX34*$AQ$5/$AR$5</f>
        <v>46.379958734525445</v>
      </c>
      <c r="AY41" s="69">
        <f>$CX$37</f>
        <v>50.156159068865207</v>
      </c>
      <c r="AZ41" s="65">
        <f t="shared" si="35"/>
        <v>363.69701390080661</v>
      </c>
      <c r="BA41" s="65">
        <f t="shared" si="36"/>
        <v>0</v>
      </c>
      <c r="BB41" s="65">
        <f t="shared" si="44"/>
        <v>0</v>
      </c>
      <c r="BC41" s="66">
        <f t="shared" si="69"/>
        <v>459.62633170290781</v>
      </c>
      <c r="BD41" s="141"/>
      <c r="BE41" s="119"/>
      <c r="BF41" s="136"/>
      <c r="BG41" s="74">
        <f>$CX$35*$AP$5/$AR$5+$CX$36*$AP$5/$AR$5</f>
        <v>13.854998051352615</v>
      </c>
      <c r="BH41" s="69">
        <f>$CX$37*$BA$5/$BB$5</f>
        <v>41.03685741998062</v>
      </c>
      <c r="BI41" s="108">
        <f>$CX$41+$CX$42</f>
        <v>53.598507687729345</v>
      </c>
      <c r="BJ41" s="65">
        <f t="shared" si="37"/>
        <v>0</v>
      </c>
      <c r="BK41" s="65">
        <f t="shared" si="45"/>
        <v>0</v>
      </c>
      <c r="BL41" s="79">
        <f t="shared" si="38"/>
        <v>0</v>
      </c>
      <c r="BM41" s="66">
        <f t="shared" si="70"/>
        <v>94.635365107709973</v>
      </c>
      <c r="BN41" s="141"/>
      <c r="BO41" s="119"/>
      <c r="BP41" s="136"/>
      <c r="BQ41" s="69">
        <f>$CX$50</f>
        <v>25.5</v>
      </c>
      <c r="BR41" s="108">
        <f>$CX$52</f>
        <v>24.151499999999981</v>
      </c>
      <c r="BS41" s="69">
        <f>$CX$55</f>
        <v>30.107000000000006</v>
      </c>
      <c r="BT41" s="65">
        <f t="shared" si="46"/>
        <v>0</v>
      </c>
      <c r="BU41" s="65">
        <f t="shared" si="39"/>
        <v>0</v>
      </c>
      <c r="BV41" s="79">
        <f t="shared" si="49"/>
        <v>0</v>
      </c>
      <c r="BW41" s="66">
        <f t="shared" si="71"/>
        <v>55.607000000000014</v>
      </c>
      <c r="BX41" s="119"/>
      <c r="BY41" s="152"/>
      <c r="BZ41" s="84"/>
      <c r="CA41" s="108">
        <f>$CX$57</f>
        <v>22.809749999999983</v>
      </c>
      <c r="CB41" s="69">
        <f>$CX$60</f>
        <v>24.633000000000006</v>
      </c>
      <c r="CD41" s="65">
        <f t="shared" si="23"/>
        <v>0</v>
      </c>
      <c r="CE41" s="65">
        <f t="shared" si="50"/>
        <v>0</v>
      </c>
      <c r="CF41" s="65">
        <f t="shared" si="47"/>
        <v>0</v>
      </c>
      <c r="CG41" s="66">
        <f t="shared" si="72"/>
        <v>47.44274999999999</v>
      </c>
      <c r="CH41" s="152"/>
      <c r="CI41" s="84"/>
      <c r="CJ41" s="84"/>
      <c r="CK41" s="69">
        <f>$CX$63</f>
        <v>23.264500000000005</v>
      </c>
      <c r="CM41" s="86">
        <f>$CX$69</f>
        <v>27.769799999999996</v>
      </c>
      <c r="CN41" s="65">
        <f t="shared" si="51"/>
        <v>0</v>
      </c>
      <c r="CO41" s="65">
        <f t="shared" si="48"/>
        <v>0</v>
      </c>
      <c r="CP41" s="65">
        <f t="shared" si="73"/>
        <v>0</v>
      </c>
      <c r="CQ41" s="66">
        <f t="shared" si="53"/>
        <v>51.034300000000002</v>
      </c>
      <c r="CS41" s="122" t="s">
        <v>98</v>
      </c>
      <c r="CT41" s="123" t="s">
        <v>99</v>
      </c>
      <c r="CU41" s="124">
        <v>2019</v>
      </c>
      <c r="CV41" s="133">
        <v>482.34798135105598</v>
      </c>
      <c r="CW41" s="125">
        <v>953.67</v>
      </c>
      <c r="CX41" s="125">
        <f t="shared" si="52"/>
        <v>45.181535413153398</v>
      </c>
      <c r="CY41" s="126"/>
    </row>
    <row r="42" spans="1:103" ht="12.9" customHeight="1" x14ac:dyDescent="0.3">
      <c r="A42" s="59">
        <v>35</v>
      </c>
      <c r="B42" s="115" t="s">
        <v>48</v>
      </c>
      <c r="C42" s="134" t="s">
        <v>33</v>
      </c>
      <c r="D42" s="62"/>
      <c r="E42" s="88"/>
      <c r="F42" s="62"/>
      <c r="G42" s="62"/>
      <c r="H42" s="88"/>
      <c r="I42" s="59">
        <f t="shared" si="54"/>
        <v>0</v>
      </c>
      <c r="J42" s="59">
        <f t="shared" si="55"/>
        <v>0</v>
      </c>
      <c r="K42" s="59">
        <f t="shared" si="56"/>
        <v>0</v>
      </c>
      <c r="L42" s="59">
        <f t="shared" si="57"/>
        <v>0</v>
      </c>
      <c r="M42" s="59">
        <f t="shared" si="58"/>
        <v>0</v>
      </c>
      <c r="N42" s="59">
        <f t="shared" si="59"/>
        <v>0</v>
      </c>
      <c r="O42" s="65"/>
      <c r="P42" s="65"/>
      <c r="Q42" s="65"/>
      <c r="R42" s="65">
        <f t="shared" si="60"/>
        <v>0</v>
      </c>
      <c r="S42" s="65">
        <f t="shared" si="61"/>
        <v>0</v>
      </c>
      <c r="T42" s="65">
        <f t="shared" si="41"/>
        <v>0</v>
      </c>
      <c r="U42" s="66">
        <f t="shared" si="62"/>
        <v>0</v>
      </c>
      <c r="V42" s="132"/>
      <c r="W42" s="62"/>
      <c r="X42" s="88"/>
      <c r="Y42" s="88"/>
      <c r="Z42" s="59">
        <f t="shared" si="63"/>
        <v>0</v>
      </c>
      <c r="AA42" s="59">
        <f t="shared" si="64"/>
        <v>0</v>
      </c>
      <c r="AB42" s="59">
        <f t="shared" si="65"/>
        <v>0</v>
      </c>
      <c r="AC42" s="65"/>
      <c r="AD42" s="65"/>
      <c r="AE42" s="65"/>
      <c r="AF42" s="65">
        <f t="shared" si="66"/>
        <v>0</v>
      </c>
      <c r="AG42" s="65">
        <f t="shared" si="42"/>
        <v>0</v>
      </c>
      <c r="AH42" s="65">
        <f t="shared" si="32"/>
        <v>0</v>
      </c>
      <c r="AI42" s="66">
        <f t="shared" si="67"/>
        <v>0</v>
      </c>
      <c r="AJ42" s="88"/>
      <c r="AK42" s="88"/>
      <c r="AL42" s="21"/>
      <c r="AM42" s="65"/>
      <c r="AN42" s="65"/>
      <c r="AO42" s="90"/>
      <c r="AP42" s="65">
        <f t="shared" si="43"/>
        <v>0</v>
      </c>
      <c r="AQ42" s="65">
        <f t="shared" si="33"/>
        <v>0</v>
      </c>
      <c r="AR42" s="65">
        <f t="shared" si="34"/>
        <v>0</v>
      </c>
      <c r="AS42" s="66">
        <f t="shared" si="68"/>
        <v>0</v>
      </c>
      <c r="AT42" s="91"/>
      <c r="AU42" s="141"/>
      <c r="AV42" s="73"/>
      <c r="AW42" s="73"/>
      <c r="AX42" s="73"/>
      <c r="AY42" s="75"/>
      <c r="AZ42" s="65">
        <f t="shared" si="35"/>
        <v>0</v>
      </c>
      <c r="BA42" s="65">
        <f t="shared" si="36"/>
        <v>0</v>
      </c>
      <c r="BB42" s="65">
        <f t="shared" si="44"/>
        <v>0</v>
      </c>
      <c r="BC42" s="66">
        <f t="shared" si="69"/>
        <v>0</v>
      </c>
      <c r="BD42" s="141"/>
      <c r="BE42" s="119"/>
      <c r="BF42" s="136"/>
      <c r="BG42" s="73"/>
      <c r="BH42" s="75"/>
      <c r="BI42" s="92"/>
      <c r="BJ42" s="65">
        <f t="shared" si="37"/>
        <v>0</v>
      </c>
      <c r="BK42" s="65">
        <f t="shared" si="45"/>
        <v>0</v>
      </c>
      <c r="BL42" s="82">
        <f>$CY$13</f>
        <v>428.18432261184364</v>
      </c>
      <c r="BM42" s="66">
        <f t="shared" si="70"/>
        <v>428.18432261184364</v>
      </c>
      <c r="BN42" s="119"/>
      <c r="BO42" s="121"/>
      <c r="BP42" s="136"/>
      <c r="BQ42" s="75"/>
      <c r="BR42" s="92"/>
      <c r="BS42" s="75"/>
      <c r="BT42" s="65">
        <f t="shared" si="46"/>
        <v>0</v>
      </c>
      <c r="BU42" s="116">
        <f>$CY$15</f>
        <v>399.46875</v>
      </c>
      <c r="BV42" s="79">
        <f t="shared" si="49"/>
        <v>0</v>
      </c>
      <c r="BW42" s="66">
        <f t="shared" si="71"/>
        <v>399.46875</v>
      </c>
      <c r="BX42" s="121"/>
      <c r="BY42" s="152"/>
      <c r="BZ42" s="84"/>
      <c r="CA42" s="92"/>
      <c r="CB42" s="75"/>
      <c r="CD42" s="116">
        <f>$CY$16</f>
        <v>377.27604166666669</v>
      </c>
      <c r="CE42" s="65">
        <f t="shared" si="50"/>
        <v>0</v>
      </c>
      <c r="CF42" s="65">
        <f t="shared" si="47"/>
        <v>0</v>
      </c>
      <c r="CG42" s="66">
        <f t="shared" si="72"/>
        <v>377.27604166666669</v>
      </c>
      <c r="CH42" s="152"/>
      <c r="CI42" s="84"/>
      <c r="CJ42" s="84"/>
      <c r="CK42" s="75"/>
      <c r="CN42" s="65">
        <f t="shared" si="51"/>
        <v>0</v>
      </c>
      <c r="CO42" s="65">
        <f t="shared" si="48"/>
        <v>0</v>
      </c>
      <c r="CP42" s="65">
        <f t="shared" si="73"/>
        <v>0</v>
      </c>
      <c r="CQ42" s="66">
        <f t="shared" si="53"/>
        <v>0</v>
      </c>
      <c r="CS42" s="122" t="s">
        <v>98</v>
      </c>
      <c r="CT42" s="123" t="s">
        <v>49</v>
      </c>
      <c r="CU42" s="124">
        <v>2019</v>
      </c>
      <c r="CV42" s="133">
        <v>482.34798135105598</v>
      </c>
      <c r="CW42" s="125">
        <v>877.45</v>
      </c>
      <c r="CX42" s="125">
        <f t="shared" si="52"/>
        <v>8.416972274575949</v>
      </c>
      <c r="CY42" s="126"/>
    </row>
    <row r="43" spans="1:103" ht="12.9" customHeight="1" x14ac:dyDescent="0.3">
      <c r="A43" s="59">
        <v>36</v>
      </c>
      <c r="B43" s="115" t="s">
        <v>100</v>
      </c>
      <c r="C43" s="61" t="s">
        <v>33</v>
      </c>
      <c r="D43" s="62"/>
      <c r="E43" s="62"/>
      <c r="F43" s="88"/>
      <c r="G43" s="64">
        <v>1090</v>
      </c>
      <c r="H43" s="88"/>
      <c r="I43" s="59">
        <f t="shared" si="54"/>
        <v>0</v>
      </c>
      <c r="J43" s="59">
        <f t="shared" si="55"/>
        <v>0</v>
      </c>
      <c r="K43" s="59">
        <f t="shared" si="56"/>
        <v>0</v>
      </c>
      <c r="L43" s="59">
        <f t="shared" si="57"/>
        <v>0</v>
      </c>
      <c r="M43" s="59">
        <f t="shared" si="58"/>
        <v>141.90659515476571</v>
      </c>
      <c r="N43" s="59">
        <f t="shared" si="59"/>
        <v>144.85229503048961</v>
      </c>
      <c r="O43" s="65"/>
      <c r="P43" s="65"/>
      <c r="Q43" s="65"/>
      <c r="R43" s="65">
        <f t="shared" si="60"/>
        <v>0</v>
      </c>
      <c r="S43" s="65">
        <f t="shared" si="61"/>
        <v>144.85229503048961</v>
      </c>
      <c r="T43" s="65">
        <f t="shared" si="41"/>
        <v>0</v>
      </c>
      <c r="U43" s="66">
        <f t="shared" si="62"/>
        <v>144.85229503048961</v>
      </c>
      <c r="V43" s="89"/>
      <c r="W43" s="64">
        <v>1090</v>
      </c>
      <c r="X43" s="88"/>
      <c r="Y43" s="88"/>
      <c r="Z43" s="59">
        <f t="shared" si="63"/>
        <v>0</v>
      </c>
      <c r="AA43" s="59">
        <f t="shared" si="64"/>
        <v>133.23653470296804</v>
      </c>
      <c r="AB43" s="59">
        <f t="shared" si="65"/>
        <v>0</v>
      </c>
      <c r="AC43" s="65"/>
      <c r="AD43" s="65"/>
      <c r="AE43" s="65"/>
      <c r="AF43" s="65">
        <f t="shared" si="66"/>
        <v>133.23653470296804</v>
      </c>
      <c r="AG43" s="65">
        <f t="shared" si="42"/>
        <v>0</v>
      </c>
      <c r="AH43" s="65">
        <f t="shared" ref="AH43:AH74" si="74">Y43/Y$2*Y$5*AH$5</f>
        <v>0</v>
      </c>
      <c r="AI43" s="66">
        <f t="shared" si="67"/>
        <v>133.23653470296804</v>
      </c>
      <c r="AJ43" s="88"/>
      <c r="AK43" s="88"/>
      <c r="AL43" s="21"/>
      <c r="AM43" s="65"/>
      <c r="AN43" s="65"/>
      <c r="AO43" s="90"/>
      <c r="AP43" s="65">
        <f t="shared" si="43"/>
        <v>0</v>
      </c>
      <c r="AQ43" s="65">
        <f t="shared" ref="AQ43:AQ74" si="75">AK43/AK$2*AK$5*AQ$5</f>
        <v>0</v>
      </c>
      <c r="AR43" s="65">
        <f t="shared" ref="AR43:AR74" si="76">AL43/AL$2*AL$5*AR$5</f>
        <v>0</v>
      </c>
      <c r="AS43" s="66">
        <f t="shared" si="68"/>
        <v>0</v>
      </c>
      <c r="AT43" s="91"/>
      <c r="AU43" s="141"/>
      <c r="AV43" s="73"/>
      <c r="AW43" s="73"/>
      <c r="AX43" s="73"/>
      <c r="AY43" s="75"/>
      <c r="AZ43" s="65">
        <f t="shared" ref="AZ43:AZ74" si="77">AT43/AT$2*AT$5*AZ$5</f>
        <v>0</v>
      </c>
      <c r="BA43" s="65">
        <f t="shared" ref="BA43:BA74" si="78">AU43/AU$2*AU$5*BA$5</f>
        <v>0</v>
      </c>
      <c r="BB43" s="65">
        <f t="shared" si="44"/>
        <v>0</v>
      </c>
      <c r="BC43" s="66">
        <f t="shared" si="69"/>
        <v>0</v>
      </c>
      <c r="BD43" s="141"/>
      <c r="BE43" s="119"/>
      <c r="BF43" s="77">
        <v>5766</v>
      </c>
      <c r="BG43" s="73"/>
      <c r="BH43" s="75"/>
      <c r="BI43" s="92"/>
      <c r="BJ43" s="65">
        <f t="shared" ref="BJ43:BJ74" si="79">BD43/BD$2*BD$5*BJ$5</f>
        <v>0</v>
      </c>
      <c r="BK43" s="65">
        <f t="shared" si="45"/>
        <v>0</v>
      </c>
      <c r="BL43" s="79">
        <f t="shared" ref="BL43:BL74" si="80">BF43/BF$2*BF$5*BL$5</f>
        <v>314.58188671758751</v>
      </c>
      <c r="BM43" s="66">
        <f t="shared" si="70"/>
        <v>314.58188671758751</v>
      </c>
      <c r="BN43" s="119"/>
      <c r="BO43" s="80">
        <v>5766</v>
      </c>
      <c r="BP43" s="77"/>
      <c r="BQ43" s="75"/>
      <c r="BR43" s="92"/>
      <c r="BS43" s="75"/>
      <c r="BT43" s="65">
        <f t="shared" si="46"/>
        <v>0</v>
      </c>
      <c r="BU43" s="65">
        <f t="shared" ref="BU43:BU74" si="81">BO43/BO$2*BO$5*BU$5</f>
        <v>293.48489989820155</v>
      </c>
      <c r="BV43" s="79">
        <f t="shared" si="49"/>
        <v>0</v>
      </c>
      <c r="BW43" s="66">
        <f t="shared" si="71"/>
        <v>293.48489989820155</v>
      </c>
      <c r="BX43" s="80">
        <v>5766</v>
      </c>
      <c r="BY43" s="83"/>
      <c r="BZ43" s="84"/>
      <c r="CA43" s="92"/>
      <c r="CB43" s="75"/>
      <c r="CD43" s="65">
        <f t="shared" ref="CD43:CD74" si="82">BX43/BX$2*BX$5*CD$5</f>
        <v>277.18018323719036</v>
      </c>
      <c r="CE43" s="65">
        <f t="shared" si="50"/>
        <v>0</v>
      </c>
      <c r="CF43" s="65">
        <f t="shared" si="47"/>
        <v>0</v>
      </c>
      <c r="CG43" s="66">
        <f t="shared" si="72"/>
        <v>277.18018323719036</v>
      </c>
      <c r="CH43" s="83"/>
      <c r="CI43" s="84"/>
      <c r="CJ43" s="84"/>
      <c r="CK43" s="75"/>
      <c r="CN43" s="65">
        <f t="shared" si="51"/>
        <v>0</v>
      </c>
      <c r="CO43" s="65">
        <f t="shared" si="48"/>
        <v>0</v>
      </c>
      <c r="CP43" s="65">
        <f t="shared" si="73"/>
        <v>0</v>
      </c>
      <c r="CQ43" s="66">
        <f t="shared" si="53"/>
        <v>0</v>
      </c>
      <c r="CS43" s="122" t="s">
        <v>42</v>
      </c>
      <c r="CT43" s="123" t="s">
        <v>49</v>
      </c>
      <c r="CU43" s="124">
        <v>2019</v>
      </c>
      <c r="CV43" s="133">
        <v>482.34798135105598</v>
      </c>
      <c r="CW43" s="125">
        <v>888.39</v>
      </c>
      <c r="CX43" s="125">
        <f t="shared" si="52"/>
        <v>13.693859190556472</v>
      </c>
      <c r="CY43" s="126"/>
    </row>
    <row r="44" spans="1:103" ht="12.9" customHeight="1" x14ac:dyDescent="0.3">
      <c r="A44" s="59">
        <v>37</v>
      </c>
      <c r="B44" s="115" t="s">
        <v>101</v>
      </c>
      <c r="C44" s="134" t="s">
        <v>67</v>
      </c>
      <c r="D44" s="62"/>
      <c r="E44" s="62"/>
      <c r="F44" s="62"/>
      <c r="G44" s="62"/>
      <c r="H44" s="62"/>
      <c r="I44" s="59">
        <f t="shared" si="54"/>
        <v>0</v>
      </c>
      <c r="J44" s="59">
        <f t="shared" si="55"/>
        <v>0</v>
      </c>
      <c r="K44" s="59">
        <f t="shared" si="56"/>
        <v>0</v>
      </c>
      <c r="L44" s="59">
        <f t="shared" si="57"/>
        <v>0</v>
      </c>
      <c r="M44" s="59">
        <f t="shared" si="58"/>
        <v>0</v>
      </c>
      <c r="N44" s="59">
        <f t="shared" si="59"/>
        <v>0</v>
      </c>
      <c r="O44" s="65"/>
      <c r="P44" s="65"/>
      <c r="Q44" s="65"/>
      <c r="R44" s="65">
        <f t="shared" si="60"/>
        <v>0</v>
      </c>
      <c r="S44" s="65">
        <f t="shared" si="61"/>
        <v>0</v>
      </c>
      <c r="T44" s="65">
        <f t="shared" ref="T44:T75" si="83">H44/H$2*H$5*T$5</f>
        <v>0</v>
      </c>
      <c r="U44" s="66">
        <f t="shared" si="62"/>
        <v>0</v>
      </c>
      <c r="V44" s="132"/>
      <c r="W44" s="62"/>
      <c r="X44" s="62"/>
      <c r="Y44" s="62"/>
      <c r="Z44" s="59">
        <f t="shared" si="63"/>
        <v>0</v>
      </c>
      <c r="AA44" s="59">
        <f t="shared" si="64"/>
        <v>0</v>
      </c>
      <c r="AB44" s="59">
        <f t="shared" si="65"/>
        <v>0</v>
      </c>
      <c r="AC44" s="65"/>
      <c r="AD44" s="65"/>
      <c r="AE44" s="65"/>
      <c r="AF44" s="65">
        <f t="shared" si="66"/>
        <v>0</v>
      </c>
      <c r="AG44" s="65">
        <f t="shared" ref="AG44:AG75" si="84">X44/X$2*X$5*AG$5</f>
        <v>0</v>
      </c>
      <c r="AH44" s="65">
        <f t="shared" si="74"/>
        <v>0</v>
      </c>
      <c r="AI44" s="66">
        <f t="shared" si="67"/>
        <v>0</v>
      </c>
      <c r="AJ44" s="62"/>
      <c r="AK44" s="62"/>
      <c r="AL44" s="21"/>
      <c r="AM44" s="65"/>
      <c r="AN44" s="65"/>
      <c r="AO44" s="90"/>
      <c r="AP44" s="65">
        <f t="shared" ref="AP44:AP75" si="85">AJ44/AJ$2*AJ$5*AP$5</f>
        <v>0</v>
      </c>
      <c r="AQ44" s="65">
        <f t="shared" si="75"/>
        <v>0</v>
      </c>
      <c r="AR44" s="65">
        <f t="shared" si="76"/>
        <v>0</v>
      </c>
      <c r="AS44" s="66">
        <f t="shared" si="68"/>
        <v>0</v>
      </c>
      <c r="AT44" s="135"/>
      <c r="AU44" s="141"/>
      <c r="AV44" s="72">
        <v>4660</v>
      </c>
      <c r="AW44" s="73"/>
      <c r="AX44" s="73"/>
      <c r="AY44" s="75"/>
      <c r="AZ44" s="65">
        <f t="shared" si="77"/>
        <v>0</v>
      </c>
      <c r="BA44" s="65">
        <f t="shared" si="78"/>
        <v>0</v>
      </c>
      <c r="BB44" s="65">
        <f t="shared" ref="BB44:BB75" si="86">AV44/AV$2*AV$5*BB$5</f>
        <v>248.59359844810862</v>
      </c>
      <c r="BC44" s="66">
        <f t="shared" si="69"/>
        <v>248.59359844810862</v>
      </c>
      <c r="BD44" s="141"/>
      <c r="BE44" s="76">
        <v>4660</v>
      </c>
      <c r="BF44" s="77">
        <v>5424</v>
      </c>
      <c r="BG44" s="73"/>
      <c r="BH44" s="75"/>
      <c r="BI44" s="75"/>
      <c r="BJ44" s="65">
        <f t="shared" si="79"/>
        <v>0</v>
      </c>
      <c r="BK44" s="65">
        <f t="shared" ref="BK44:BK75" si="87">BE44/BE$2*BE$5*BK$5</f>
        <v>203.39476236663432</v>
      </c>
      <c r="BL44" s="79">
        <f t="shared" si="80"/>
        <v>295.92302350957249</v>
      </c>
      <c r="BM44" s="66">
        <f t="shared" si="70"/>
        <v>499.31778587620681</v>
      </c>
      <c r="BN44" s="76">
        <v>4660</v>
      </c>
      <c r="BO44" s="80">
        <v>5424</v>
      </c>
      <c r="BP44" s="77"/>
      <c r="BQ44" s="75"/>
      <c r="BR44" s="73"/>
      <c r="BS44" s="75"/>
      <c r="BT44" s="65">
        <f t="shared" ref="BT44:BT75" si="88">BN44/BN$2*BN$5*BT$5</f>
        <v>210.64667092108064</v>
      </c>
      <c r="BU44" s="65">
        <f t="shared" si="81"/>
        <v>276.07736681370886</v>
      </c>
      <c r="BV44" s="79">
        <f t="shared" si="49"/>
        <v>0</v>
      </c>
      <c r="BW44" s="66">
        <f t="shared" si="71"/>
        <v>486.72403773478948</v>
      </c>
      <c r="BX44" s="80">
        <v>5424</v>
      </c>
      <c r="BY44" s="83"/>
      <c r="BZ44" s="84"/>
      <c r="CA44" s="73"/>
      <c r="CB44" s="75"/>
      <c r="CD44" s="65">
        <f t="shared" si="82"/>
        <v>260.73973532405836</v>
      </c>
      <c r="CE44" s="65">
        <f t="shared" si="50"/>
        <v>0</v>
      </c>
      <c r="CF44" s="65">
        <f t="shared" si="47"/>
        <v>0</v>
      </c>
      <c r="CG44" s="66">
        <f t="shared" si="72"/>
        <v>260.73973532405836</v>
      </c>
      <c r="CH44" s="83"/>
      <c r="CI44" s="84"/>
      <c r="CJ44" s="84"/>
      <c r="CK44" s="75"/>
      <c r="CN44" s="65">
        <f t="shared" si="51"/>
        <v>0</v>
      </c>
      <c r="CO44" s="65">
        <f t="shared" si="48"/>
        <v>0</v>
      </c>
      <c r="CP44" s="65">
        <f t="shared" si="73"/>
        <v>0</v>
      </c>
      <c r="CQ44" s="66">
        <f t="shared" si="53"/>
        <v>0</v>
      </c>
      <c r="CS44" s="122" t="s">
        <v>87</v>
      </c>
      <c r="CT44" s="123" t="s">
        <v>102</v>
      </c>
      <c r="CU44" s="124">
        <v>2019</v>
      </c>
      <c r="CV44" s="133">
        <v>482.34798135105598</v>
      </c>
      <c r="CW44" s="125">
        <v>892.43</v>
      </c>
      <c r="CX44" s="125">
        <f t="shared" si="52"/>
        <v>15.642545035214722</v>
      </c>
      <c r="CY44" s="126"/>
    </row>
    <row r="45" spans="1:103" ht="12.9" customHeight="1" x14ac:dyDescent="0.3">
      <c r="A45" s="59">
        <v>38</v>
      </c>
      <c r="B45" s="158" t="s">
        <v>103</v>
      </c>
      <c r="C45" s="154" t="s">
        <v>31</v>
      </c>
      <c r="D45" s="59"/>
      <c r="E45" s="59"/>
      <c r="F45" s="59"/>
      <c r="G45" s="59"/>
      <c r="H45" s="153"/>
      <c r="I45" s="59">
        <f t="shared" si="54"/>
        <v>0</v>
      </c>
      <c r="J45" s="59">
        <f t="shared" si="55"/>
        <v>0</v>
      </c>
      <c r="K45" s="59">
        <f t="shared" si="56"/>
        <v>0</v>
      </c>
      <c r="L45" s="59">
        <f t="shared" si="57"/>
        <v>0</v>
      </c>
      <c r="M45" s="59">
        <f t="shared" si="58"/>
        <v>0</v>
      </c>
      <c r="N45" s="59">
        <f t="shared" si="59"/>
        <v>0</v>
      </c>
      <c r="O45" s="65"/>
      <c r="P45" s="65"/>
      <c r="Q45" s="65"/>
      <c r="R45" s="65">
        <f t="shared" si="60"/>
        <v>0</v>
      </c>
      <c r="S45" s="65">
        <f t="shared" si="61"/>
        <v>0</v>
      </c>
      <c r="T45" s="65">
        <f t="shared" si="83"/>
        <v>0</v>
      </c>
      <c r="U45" s="66">
        <f t="shared" si="62"/>
        <v>0</v>
      </c>
      <c r="V45" s="155"/>
      <c r="W45" s="59"/>
      <c r="X45" s="153"/>
      <c r="Y45" s="153"/>
      <c r="Z45" s="59">
        <f t="shared" si="63"/>
        <v>0</v>
      </c>
      <c r="AA45" s="59">
        <f t="shared" si="64"/>
        <v>0</v>
      </c>
      <c r="AB45" s="59">
        <f t="shared" si="65"/>
        <v>0</v>
      </c>
      <c r="AC45" s="65"/>
      <c r="AD45" s="65"/>
      <c r="AE45" s="65"/>
      <c r="AF45" s="65">
        <f t="shared" si="66"/>
        <v>0</v>
      </c>
      <c r="AG45" s="65">
        <f t="shared" si="84"/>
        <v>0</v>
      </c>
      <c r="AH45" s="65">
        <f t="shared" si="74"/>
        <v>0</v>
      </c>
      <c r="AI45" s="66">
        <f t="shared" si="67"/>
        <v>0</v>
      </c>
      <c r="AJ45" s="153"/>
      <c r="AK45" s="153"/>
      <c r="AL45" s="21"/>
      <c r="AM45" s="65"/>
      <c r="AN45" s="65"/>
      <c r="AO45" s="90"/>
      <c r="AP45" s="65">
        <f t="shared" si="85"/>
        <v>0</v>
      </c>
      <c r="AQ45" s="65">
        <f t="shared" si="75"/>
        <v>0</v>
      </c>
      <c r="AR45" s="65">
        <f t="shared" si="76"/>
        <v>0</v>
      </c>
      <c r="AS45" s="66">
        <f t="shared" si="68"/>
        <v>0</v>
      </c>
      <c r="AT45" s="164"/>
      <c r="AU45" s="141"/>
      <c r="AV45" s="72">
        <v>4403</v>
      </c>
      <c r="AW45" s="73"/>
      <c r="AX45" s="73"/>
      <c r="AY45" s="75"/>
      <c r="AZ45" s="65">
        <f t="shared" si="77"/>
        <v>0</v>
      </c>
      <c r="BA45" s="65">
        <f t="shared" si="78"/>
        <v>0</v>
      </c>
      <c r="BB45" s="65">
        <f t="shared" si="86"/>
        <v>234.88360814742967</v>
      </c>
      <c r="BC45" s="66">
        <f t="shared" si="69"/>
        <v>234.88360814742967</v>
      </c>
      <c r="BD45" s="141"/>
      <c r="BE45" s="76">
        <v>4403</v>
      </c>
      <c r="BF45" s="136"/>
      <c r="BG45" s="73"/>
      <c r="BH45" s="75"/>
      <c r="BI45" s="92"/>
      <c r="BJ45" s="65">
        <f t="shared" si="79"/>
        <v>0</v>
      </c>
      <c r="BK45" s="65">
        <f t="shared" si="87"/>
        <v>192.17749757516975</v>
      </c>
      <c r="BL45" s="79">
        <f t="shared" si="80"/>
        <v>0</v>
      </c>
      <c r="BM45" s="66">
        <f t="shared" si="70"/>
        <v>192.17749757516975</v>
      </c>
      <c r="BN45" s="165">
        <v>4403</v>
      </c>
      <c r="BO45" s="121"/>
      <c r="BP45" s="136"/>
      <c r="BQ45" s="75"/>
      <c r="BR45" s="92"/>
      <c r="BS45" s="75"/>
      <c r="BT45" s="65">
        <f t="shared" si="88"/>
        <v>199.02946181663475</v>
      </c>
      <c r="BU45" s="65">
        <f t="shared" si="81"/>
        <v>0</v>
      </c>
      <c r="BV45" s="79">
        <f t="shared" si="49"/>
        <v>0</v>
      </c>
      <c r="BW45" s="66">
        <f t="shared" si="71"/>
        <v>199.02946181663475</v>
      </c>
      <c r="BX45" s="121"/>
      <c r="BY45" s="152"/>
      <c r="BZ45" s="84"/>
      <c r="CA45" s="92"/>
      <c r="CB45" s="75"/>
      <c r="CD45" s="65">
        <f t="shared" si="82"/>
        <v>0</v>
      </c>
      <c r="CE45" s="65">
        <f t="shared" si="50"/>
        <v>0</v>
      </c>
      <c r="CF45" s="65">
        <f t="shared" si="47"/>
        <v>0</v>
      </c>
      <c r="CG45" s="66">
        <f t="shared" si="72"/>
        <v>0</v>
      </c>
      <c r="CH45" s="152"/>
      <c r="CI45" s="84"/>
      <c r="CJ45" s="84"/>
      <c r="CK45" s="75"/>
      <c r="CN45" s="65">
        <f t="shared" si="51"/>
        <v>0</v>
      </c>
      <c r="CO45" s="65">
        <f t="shared" si="48"/>
        <v>0</v>
      </c>
      <c r="CP45" s="65">
        <f t="shared" si="73"/>
        <v>0</v>
      </c>
      <c r="CQ45" s="66">
        <f t="shared" si="53"/>
        <v>0</v>
      </c>
      <c r="CS45" s="122" t="s">
        <v>56</v>
      </c>
      <c r="CT45" s="123" t="s">
        <v>102</v>
      </c>
      <c r="CU45" s="124">
        <v>2019</v>
      </c>
      <c r="CV45" s="133">
        <v>482.34798135105598</v>
      </c>
      <c r="CW45" s="125">
        <v>861.55</v>
      </c>
      <c r="CX45" s="125">
        <f t="shared" si="52"/>
        <v>0.74763937109411494</v>
      </c>
      <c r="CY45" s="126"/>
    </row>
    <row r="46" spans="1:103" ht="12.9" customHeight="1" x14ac:dyDescent="0.3">
      <c r="A46" s="59">
        <v>39</v>
      </c>
      <c r="B46" s="115" t="s">
        <v>104</v>
      </c>
      <c r="C46" s="61" t="s">
        <v>60</v>
      </c>
      <c r="D46" s="62"/>
      <c r="E46" s="63">
        <v>1904</v>
      </c>
      <c r="F46" s="62"/>
      <c r="G46" s="88"/>
      <c r="H46" s="62"/>
      <c r="I46" s="59">
        <f t="shared" si="54"/>
        <v>0</v>
      </c>
      <c r="J46" s="59">
        <f t="shared" si="55"/>
        <v>183.08803088803089</v>
      </c>
      <c r="K46" s="59">
        <f t="shared" si="56"/>
        <v>0</v>
      </c>
      <c r="L46" s="59">
        <f t="shared" si="57"/>
        <v>0</v>
      </c>
      <c r="M46" s="59">
        <f t="shared" si="58"/>
        <v>0</v>
      </c>
      <c r="N46" s="59">
        <f t="shared" si="59"/>
        <v>0</v>
      </c>
      <c r="O46" s="65"/>
      <c r="P46" s="65"/>
      <c r="Q46" s="65"/>
      <c r="R46" s="65">
        <f t="shared" si="60"/>
        <v>183.08803088803089</v>
      </c>
      <c r="S46" s="65">
        <f t="shared" si="61"/>
        <v>0</v>
      </c>
      <c r="T46" s="65">
        <f t="shared" si="83"/>
        <v>0</v>
      </c>
      <c r="U46" s="66">
        <f t="shared" si="62"/>
        <v>183.08803088803089</v>
      </c>
      <c r="V46" s="132"/>
      <c r="W46" s="88"/>
      <c r="X46" s="62"/>
      <c r="Y46" s="62"/>
      <c r="Z46" s="59">
        <f t="shared" si="63"/>
        <v>0</v>
      </c>
      <c r="AA46" s="59">
        <f t="shared" si="64"/>
        <v>0</v>
      </c>
      <c r="AB46" s="59">
        <f t="shared" si="65"/>
        <v>0</v>
      </c>
      <c r="AC46" s="65"/>
      <c r="AD46" s="65"/>
      <c r="AE46" s="65"/>
      <c r="AF46" s="65">
        <f t="shared" si="66"/>
        <v>0</v>
      </c>
      <c r="AG46" s="65">
        <f t="shared" si="84"/>
        <v>0</v>
      </c>
      <c r="AH46" s="65">
        <f t="shared" si="74"/>
        <v>0</v>
      </c>
      <c r="AI46" s="66">
        <f t="shared" si="67"/>
        <v>0</v>
      </c>
      <c r="AJ46" s="62"/>
      <c r="AK46" s="62"/>
      <c r="AL46" s="21"/>
      <c r="AM46" s="65"/>
      <c r="AN46" s="65"/>
      <c r="AO46" s="90"/>
      <c r="AP46" s="65">
        <f t="shared" si="85"/>
        <v>0</v>
      </c>
      <c r="AQ46" s="65">
        <f t="shared" si="75"/>
        <v>0</v>
      </c>
      <c r="AR46" s="65">
        <f t="shared" si="76"/>
        <v>0</v>
      </c>
      <c r="AS46" s="66">
        <f t="shared" si="68"/>
        <v>0</v>
      </c>
      <c r="AT46" s="135"/>
      <c r="AU46" s="141"/>
      <c r="AV46" s="72">
        <v>2636</v>
      </c>
      <c r="AW46" s="73"/>
      <c r="AX46" s="73"/>
      <c r="AY46" s="75"/>
      <c r="AZ46" s="65">
        <f t="shared" si="77"/>
        <v>0</v>
      </c>
      <c r="BA46" s="65">
        <f t="shared" si="78"/>
        <v>0</v>
      </c>
      <c r="BB46" s="65">
        <f t="shared" si="86"/>
        <v>140.62075654704171</v>
      </c>
      <c r="BC46" s="66">
        <f t="shared" si="69"/>
        <v>140.62075654704171</v>
      </c>
      <c r="BD46" s="141"/>
      <c r="BE46" s="76">
        <v>2636</v>
      </c>
      <c r="BF46" s="120"/>
      <c r="BG46" s="73"/>
      <c r="BH46" s="75"/>
      <c r="BI46" s="92"/>
      <c r="BJ46" s="65">
        <f t="shared" si="79"/>
        <v>0</v>
      </c>
      <c r="BK46" s="65">
        <f t="shared" si="87"/>
        <v>115.05334626576141</v>
      </c>
      <c r="BL46" s="79">
        <f t="shared" si="80"/>
        <v>0</v>
      </c>
      <c r="BM46" s="66">
        <f t="shared" si="70"/>
        <v>115.05334626576141</v>
      </c>
      <c r="BN46" s="165">
        <v>2636</v>
      </c>
      <c r="BO46" s="121"/>
      <c r="BP46" s="120"/>
      <c r="BQ46" s="75"/>
      <c r="BR46" s="75"/>
      <c r="BS46" s="75"/>
      <c r="BT46" s="65">
        <f t="shared" si="88"/>
        <v>119.15549883003615</v>
      </c>
      <c r="BU46" s="65">
        <f t="shared" si="81"/>
        <v>0</v>
      </c>
      <c r="BV46" s="79">
        <f t="shared" si="49"/>
        <v>0</v>
      </c>
      <c r="BW46" s="66">
        <f t="shared" si="71"/>
        <v>119.15549883003615</v>
      </c>
      <c r="BX46" s="121"/>
      <c r="BY46" s="152"/>
      <c r="BZ46" s="84"/>
      <c r="CA46" s="75"/>
      <c r="CB46" s="75"/>
      <c r="CD46" s="65">
        <f t="shared" si="82"/>
        <v>0</v>
      </c>
      <c r="CE46" s="65">
        <f t="shared" si="50"/>
        <v>0</v>
      </c>
      <c r="CF46" s="65">
        <f t="shared" si="47"/>
        <v>0</v>
      </c>
      <c r="CG46" s="66">
        <f t="shared" si="72"/>
        <v>0</v>
      </c>
      <c r="CH46" s="152"/>
      <c r="CI46" s="84"/>
      <c r="CJ46" s="84"/>
      <c r="CK46" s="75"/>
      <c r="CN46" s="65">
        <f t="shared" si="51"/>
        <v>0</v>
      </c>
      <c r="CO46" s="65">
        <f t="shared" si="48"/>
        <v>0</v>
      </c>
      <c r="CP46" s="65">
        <f t="shared" si="73"/>
        <v>0</v>
      </c>
      <c r="CQ46" s="66">
        <f t="shared" si="53"/>
        <v>0</v>
      </c>
      <c r="CS46" s="122" t="s">
        <v>35</v>
      </c>
      <c r="CT46" s="123" t="s">
        <v>102</v>
      </c>
      <c r="CU46" s="124">
        <v>2019</v>
      </c>
      <c r="CV46" s="133">
        <v>482.34798135105598</v>
      </c>
      <c r="CW46" s="125">
        <v>949.95</v>
      </c>
      <c r="CX46" s="125">
        <f t="shared" si="52"/>
        <v>43.387200922527505</v>
      </c>
      <c r="CY46" s="126"/>
    </row>
    <row r="47" spans="1:103" ht="12.9" customHeight="1" x14ac:dyDescent="0.3">
      <c r="A47" s="59">
        <v>40</v>
      </c>
      <c r="B47" s="115" t="s">
        <v>105</v>
      </c>
      <c r="C47" s="61" t="s">
        <v>33</v>
      </c>
      <c r="D47" s="62"/>
      <c r="E47" s="64">
        <v>3166</v>
      </c>
      <c r="F47" s="64">
        <v>2228</v>
      </c>
      <c r="G47" s="64">
        <v>2708</v>
      </c>
      <c r="H47" s="64">
        <v>7883</v>
      </c>
      <c r="I47" s="59">
        <f t="shared" si="54"/>
        <v>0</v>
      </c>
      <c r="J47" s="59">
        <f t="shared" si="55"/>
        <v>304.44154715940431</v>
      </c>
      <c r="K47" s="59">
        <f t="shared" si="56"/>
        <v>0</v>
      </c>
      <c r="L47" s="59">
        <f t="shared" si="57"/>
        <v>272.59646565241343</v>
      </c>
      <c r="M47" s="59">
        <f t="shared" si="58"/>
        <v>352.55326576064726</v>
      </c>
      <c r="N47" s="59">
        <f t="shared" si="59"/>
        <v>359.87157334180353</v>
      </c>
      <c r="O47" s="65"/>
      <c r="P47" s="65"/>
      <c r="Q47" s="65"/>
      <c r="R47" s="65">
        <f t="shared" si="60"/>
        <v>304.44154715940431</v>
      </c>
      <c r="S47" s="65">
        <f t="shared" si="61"/>
        <v>359.87157334180353</v>
      </c>
      <c r="T47" s="65">
        <f t="shared" si="83"/>
        <v>467.40513152220785</v>
      </c>
      <c r="U47" s="66">
        <f t="shared" si="62"/>
        <v>827.27670486401121</v>
      </c>
      <c r="V47" s="67">
        <v>2228</v>
      </c>
      <c r="W47" s="64">
        <v>2708</v>
      </c>
      <c r="X47" s="64">
        <v>7883</v>
      </c>
      <c r="Y47" s="64"/>
      <c r="Z47" s="59">
        <f t="shared" si="63"/>
        <v>256.07317879391445</v>
      </c>
      <c r="AA47" s="59">
        <f t="shared" si="64"/>
        <v>331.0133357574656</v>
      </c>
      <c r="AB47" s="59">
        <f t="shared" si="65"/>
        <v>250.73685196468128</v>
      </c>
      <c r="AC47" s="65"/>
      <c r="AD47" s="65"/>
      <c r="AE47" s="65"/>
      <c r="AF47" s="65">
        <f t="shared" si="66"/>
        <v>331.0133357574656</v>
      </c>
      <c r="AG47" s="65">
        <f t="shared" si="84"/>
        <v>382.42238033635186</v>
      </c>
      <c r="AH47" s="65">
        <f t="shared" si="74"/>
        <v>0</v>
      </c>
      <c r="AI47" s="66">
        <f t="shared" si="67"/>
        <v>713.43571609381752</v>
      </c>
      <c r="AJ47" s="64">
        <v>7883</v>
      </c>
      <c r="AK47" s="64"/>
      <c r="AL47" s="138">
        <v>4449</v>
      </c>
      <c r="AM47" s="65"/>
      <c r="AN47" s="65"/>
      <c r="AO47" s="90"/>
      <c r="AP47" s="65">
        <f t="shared" si="85"/>
        <v>361.17669253988788</v>
      </c>
      <c r="AQ47" s="65">
        <f t="shared" si="75"/>
        <v>0</v>
      </c>
      <c r="AR47" s="65">
        <f t="shared" si="76"/>
        <v>280.48486932599729</v>
      </c>
      <c r="AS47" s="66">
        <f t="shared" si="68"/>
        <v>641.66156186588523</v>
      </c>
      <c r="AT47" s="70"/>
      <c r="AU47" s="139">
        <v>4449</v>
      </c>
      <c r="AV47" s="73"/>
      <c r="AW47" s="73"/>
      <c r="AX47" s="73"/>
      <c r="AY47" s="75"/>
      <c r="AZ47" s="65">
        <f t="shared" si="77"/>
        <v>0</v>
      </c>
      <c r="BA47" s="65">
        <f t="shared" si="78"/>
        <v>229.48762035763414</v>
      </c>
      <c r="BB47" s="65">
        <f t="shared" si="86"/>
        <v>0</v>
      </c>
      <c r="BC47" s="66">
        <f t="shared" si="69"/>
        <v>229.48762035763414</v>
      </c>
      <c r="BD47" s="139">
        <v>4449</v>
      </c>
      <c r="BE47" s="119"/>
      <c r="BF47" s="136"/>
      <c r="BG47" s="73"/>
      <c r="BH47" s="75"/>
      <c r="BJ47" s="65">
        <f t="shared" si="79"/>
        <v>216.73830811554333</v>
      </c>
      <c r="BK47" s="65">
        <f t="shared" si="87"/>
        <v>0</v>
      </c>
      <c r="BL47" s="79">
        <f t="shared" si="80"/>
        <v>0</v>
      </c>
      <c r="BM47" s="66">
        <f t="shared" si="70"/>
        <v>216.73830811554333</v>
      </c>
      <c r="BN47" s="129"/>
      <c r="BO47" s="121"/>
      <c r="BP47" s="136"/>
      <c r="BQ47" s="75"/>
      <c r="BS47" s="75"/>
      <c r="BT47" s="65">
        <f t="shared" si="88"/>
        <v>0</v>
      </c>
      <c r="BU47" s="65">
        <f t="shared" si="81"/>
        <v>0</v>
      </c>
      <c r="BV47" s="79">
        <f t="shared" si="49"/>
        <v>0</v>
      </c>
      <c r="BW47" s="66">
        <f t="shared" si="71"/>
        <v>0</v>
      </c>
      <c r="BX47" s="121"/>
      <c r="BY47" s="152"/>
      <c r="BZ47" s="84"/>
      <c r="CB47" s="75"/>
      <c r="CD47" s="65">
        <f t="shared" si="82"/>
        <v>0</v>
      </c>
      <c r="CE47" s="65">
        <f t="shared" si="50"/>
        <v>0</v>
      </c>
      <c r="CF47" s="65">
        <f t="shared" si="47"/>
        <v>0</v>
      </c>
      <c r="CG47" s="66">
        <f t="shared" si="72"/>
        <v>0</v>
      </c>
      <c r="CH47" s="152"/>
      <c r="CI47" s="84"/>
      <c r="CJ47" s="84"/>
      <c r="CK47" s="75"/>
      <c r="CN47" s="65">
        <f t="shared" si="51"/>
        <v>0</v>
      </c>
      <c r="CO47" s="65">
        <f t="shared" si="48"/>
        <v>0</v>
      </c>
      <c r="CP47" s="65">
        <f t="shared" si="73"/>
        <v>0</v>
      </c>
      <c r="CQ47" s="66">
        <f t="shared" si="53"/>
        <v>0</v>
      </c>
      <c r="CS47" s="122" t="s">
        <v>44</v>
      </c>
      <c r="CT47" s="123" t="s">
        <v>102</v>
      </c>
      <c r="CU47" s="124">
        <v>2019</v>
      </c>
      <c r="CV47" s="133">
        <v>482.34798135105598</v>
      </c>
      <c r="CW47" s="125">
        <v>906.67</v>
      </c>
      <c r="CX47" s="125">
        <f t="shared" si="52"/>
        <v>22.511180289653765</v>
      </c>
      <c r="CY47" s="126"/>
    </row>
    <row r="48" spans="1:103" ht="12.9" customHeight="1" x14ac:dyDescent="0.3">
      <c r="A48" s="59">
        <v>41</v>
      </c>
      <c r="B48" s="166" t="s">
        <v>106</v>
      </c>
      <c r="C48" s="167" t="s">
        <v>33</v>
      </c>
      <c r="D48" s="62"/>
      <c r="E48" s="64">
        <v>2782</v>
      </c>
      <c r="F48" s="88"/>
      <c r="G48" s="62"/>
      <c r="H48" s="88"/>
      <c r="I48" s="59">
        <f t="shared" si="54"/>
        <v>0</v>
      </c>
      <c r="J48" s="59">
        <f t="shared" si="55"/>
        <v>267.51623000551569</v>
      </c>
      <c r="K48" s="59">
        <f t="shared" si="56"/>
        <v>0</v>
      </c>
      <c r="L48" s="59">
        <f t="shared" si="57"/>
        <v>0</v>
      </c>
      <c r="M48" s="59">
        <f t="shared" si="58"/>
        <v>0</v>
      </c>
      <c r="N48" s="59">
        <f t="shared" si="59"/>
        <v>0</v>
      </c>
      <c r="O48" s="65"/>
      <c r="P48" s="65"/>
      <c r="Q48" s="65"/>
      <c r="R48" s="65">
        <f t="shared" si="60"/>
        <v>267.51623000551569</v>
      </c>
      <c r="S48" s="65">
        <f t="shared" si="61"/>
        <v>0</v>
      </c>
      <c r="T48" s="65">
        <f t="shared" si="83"/>
        <v>0</v>
      </c>
      <c r="U48" s="66">
        <f t="shared" si="62"/>
        <v>267.51623000551569</v>
      </c>
      <c r="V48" s="89"/>
      <c r="W48" s="62"/>
      <c r="X48" s="88"/>
      <c r="Y48" s="88"/>
      <c r="Z48" s="59">
        <f t="shared" si="63"/>
        <v>0</v>
      </c>
      <c r="AA48" s="59">
        <f t="shared" si="64"/>
        <v>0</v>
      </c>
      <c r="AB48" s="59">
        <f t="shared" si="65"/>
        <v>0</v>
      </c>
      <c r="AC48" s="65"/>
      <c r="AD48" s="65"/>
      <c r="AE48" s="65"/>
      <c r="AF48" s="65">
        <f t="shared" si="66"/>
        <v>0</v>
      </c>
      <c r="AG48" s="65">
        <f t="shared" si="84"/>
        <v>0</v>
      </c>
      <c r="AH48" s="65">
        <f t="shared" si="74"/>
        <v>0</v>
      </c>
      <c r="AI48" s="66">
        <f t="shared" si="67"/>
        <v>0</v>
      </c>
      <c r="AJ48" s="88"/>
      <c r="AK48" s="88"/>
      <c r="AL48" s="21"/>
      <c r="AM48" s="65"/>
      <c r="AN48" s="65"/>
      <c r="AO48" s="90"/>
      <c r="AP48" s="65">
        <f t="shared" si="85"/>
        <v>0</v>
      </c>
      <c r="AQ48" s="65">
        <f t="shared" si="75"/>
        <v>0</v>
      </c>
      <c r="AR48" s="65">
        <f t="shared" si="76"/>
        <v>0</v>
      </c>
      <c r="AS48" s="66">
        <f t="shared" si="68"/>
        <v>0</v>
      </c>
      <c r="AT48" s="91"/>
      <c r="AU48" s="141"/>
      <c r="AV48" s="73"/>
      <c r="AW48" s="73"/>
      <c r="AX48" s="73"/>
      <c r="AY48" s="75"/>
      <c r="AZ48" s="65">
        <f t="shared" si="77"/>
        <v>0</v>
      </c>
      <c r="BA48" s="65">
        <f t="shared" si="78"/>
        <v>0</v>
      </c>
      <c r="BB48" s="65">
        <f t="shared" si="86"/>
        <v>0</v>
      </c>
      <c r="BC48" s="66">
        <f t="shared" si="69"/>
        <v>0</v>
      </c>
      <c r="BD48" s="141"/>
      <c r="BE48" s="119"/>
      <c r="BF48" s="136"/>
      <c r="BG48" s="73"/>
      <c r="BH48" s="75"/>
      <c r="BJ48" s="65">
        <f t="shared" si="79"/>
        <v>0</v>
      </c>
      <c r="BK48" s="65">
        <f t="shared" si="87"/>
        <v>0</v>
      </c>
      <c r="BL48" s="79">
        <f t="shared" si="80"/>
        <v>0</v>
      </c>
      <c r="BM48" s="66">
        <f t="shared" si="70"/>
        <v>0</v>
      </c>
      <c r="BN48" s="141"/>
      <c r="BO48" s="119"/>
      <c r="BP48" s="136"/>
      <c r="BQ48" s="75"/>
      <c r="BS48" s="75"/>
      <c r="BT48" s="65">
        <f t="shared" si="88"/>
        <v>0</v>
      </c>
      <c r="BU48" s="65">
        <f t="shared" si="81"/>
        <v>0</v>
      </c>
      <c r="BV48" s="79">
        <f t="shared" si="49"/>
        <v>0</v>
      </c>
      <c r="BW48" s="66">
        <f t="shared" si="71"/>
        <v>0</v>
      </c>
      <c r="BX48" s="119"/>
      <c r="BY48" s="152"/>
      <c r="BZ48" s="84"/>
      <c r="CB48" s="75"/>
      <c r="CD48" s="65">
        <f t="shared" si="82"/>
        <v>0</v>
      </c>
      <c r="CE48" s="65">
        <f t="shared" si="50"/>
        <v>0</v>
      </c>
      <c r="CF48" s="65">
        <f t="shared" si="47"/>
        <v>0</v>
      </c>
      <c r="CG48" s="66">
        <f t="shared" si="72"/>
        <v>0</v>
      </c>
      <c r="CH48" s="152"/>
      <c r="CI48" s="84"/>
      <c r="CJ48" s="84"/>
      <c r="CK48" s="75"/>
      <c r="CN48" s="65">
        <f t="shared" si="51"/>
        <v>0</v>
      </c>
      <c r="CO48" s="65">
        <f t="shared" si="48"/>
        <v>0</v>
      </c>
      <c r="CP48" s="65">
        <f t="shared" si="73"/>
        <v>0</v>
      </c>
      <c r="CQ48" s="66">
        <f t="shared" si="53"/>
        <v>0</v>
      </c>
      <c r="CS48" s="122" t="s">
        <v>52</v>
      </c>
      <c r="CT48" s="123" t="s">
        <v>102</v>
      </c>
      <c r="CU48" s="124">
        <v>2019</v>
      </c>
      <c r="CV48" s="133">
        <v>482.34798135105598</v>
      </c>
      <c r="CW48" s="125">
        <v>886.09</v>
      </c>
      <c r="CX48" s="125">
        <f t="shared" si="52"/>
        <v>12.584458833449066</v>
      </c>
      <c r="CY48" s="126"/>
    </row>
    <row r="49" spans="1:103" ht="12.9" customHeight="1" x14ac:dyDescent="0.3">
      <c r="A49" s="59">
        <v>42</v>
      </c>
      <c r="B49" s="115" t="s">
        <v>107</v>
      </c>
      <c r="C49" s="167" t="s">
        <v>31</v>
      </c>
      <c r="D49" s="62"/>
      <c r="E49" s="62"/>
      <c r="F49" s="62"/>
      <c r="G49" s="64">
        <v>1335</v>
      </c>
      <c r="H49" s="62"/>
      <c r="I49" s="59">
        <f t="shared" si="54"/>
        <v>0</v>
      </c>
      <c r="J49" s="59">
        <f t="shared" si="55"/>
        <v>0</v>
      </c>
      <c r="K49" s="59">
        <f t="shared" si="56"/>
        <v>0</v>
      </c>
      <c r="L49" s="59">
        <f t="shared" si="57"/>
        <v>0</v>
      </c>
      <c r="M49" s="59">
        <f t="shared" si="58"/>
        <v>173.80303168037818</v>
      </c>
      <c r="N49" s="59">
        <f t="shared" si="59"/>
        <v>177.41083840890244</v>
      </c>
      <c r="O49" s="65"/>
      <c r="P49" s="65"/>
      <c r="Q49" s="65"/>
      <c r="R49" s="65">
        <f t="shared" si="60"/>
        <v>0</v>
      </c>
      <c r="S49" s="65">
        <f t="shared" si="61"/>
        <v>177.41083840890244</v>
      </c>
      <c r="T49" s="65">
        <f t="shared" si="83"/>
        <v>0</v>
      </c>
      <c r="U49" s="66">
        <f t="shared" si="62"/>
        <v>177.41083840890244</v>
      </c>
      <c r="V49" s="132"/>
      <c r="W49" s="64">
        <v>1335</v>
      </c>
      <c r="X49" s="62"/>
      <c r="Y49" s="62"/>
      <c r="Z49" s="59">
        <f t="shared" si="63"/>
        <v>0</v>
      </c>
      <c r="AA49" s="59">
        <f t="shared" si="64"/>
        <v>163.18419617290124</v>
      </c>
      <c r="AB49" s="59">
        <f t="shared" si="65"/>
        <v>0</v>
      </c>
      <c r="AC49" s="65"/>
      <c r="AD49" s="65"/>
      <c r="AE49" s="65"/>
      <c r="AF49" s="65">
        <f t="shared" si="66"/>
        <v>163.18419617290124</v>
      </c>
      <c r="AG49" s="65">
        <f t="shared" si="84"/>
        <v>0</v>
      </c>
      <c r="AH49" s="65">
        <f t="shared" si="74"/>
        <v>0</v>
      </c>
      <c r="AI49" s="66">
        <f t="shared" si="67"/>
        <v>163.18419617290124</v>
      </c>
      <c r="AJ49" s="62"/>
      <c r="AK49" s="62"/>
      <c r="AL49" s="21"/>
      <c r="AM49" s="65"/>
      <c r="AN49" s="65"/>
      <c r="AO49" s="90"/>
      <c r="AP49" s="65">
        <f t="shared" si="85"/>
        <v>0</v>
      </c>
      <c r="AQ49" s="65">
        <f t="shared" si="75"/>
        <v>0</v>
      </c>
      <c r="AR49" s="65">
        <f t="shared" si="76"/>
        <v>0</v>
      </c>
      <c r="AS49" s="66">
        <f t="shared" si="68"/>
        <v>0</v>
      </c>
      <c r="AT49" s="135"/>
      <c r="AU49" s="141"/>
      <c r="AV49" s="73"/>
      <c r="AW49" s="73"/>
      <c r="AX49" s="73"/>
      <c r="AY49" s="75"/>
      <c r="AZ49" s="65">
        <f t="shared" si="77"/>
        <v>0</v>
      </c>
      <c r="BA49" s="65">
        <f t="shared" si="78"/>
        <v>0</v>
      </c>
      <c r="BB49" s="65">
        <f t="shared" si="86"/>
        <v>0</v>
      </c>
      <c r="BC49" s="66">
        <f t="shared" si="69"/>
        <v>0</v>
      </c>
      <c r="BD49" s="141"/>
      <c r="BE49" s="119"/>
      <c r="BF49" s="136"/>
      <c r="BG49" s="73"/>
      <c r="BH49" s="75"/>
      <c r="BI49" s="92"/>
      <c r="BJ49" s="65">
        <f t="shared" si="79"/>
        <v>0</v>
      </c>
      <c r="BK49" s="65">
        <f t="shared" si="87"/>
        <v>0</v>
      </c>
      <c r="BL49" s="79">
        <f t="shared" si="80"/>
        <v>0</v>
      </c>
      <c r="BM49" s="66">
        <f t="shared" si="70"/>
        <v>0</v>
      </c>
      <c r="BN49" s="141"/>
      <c r="BO49" s="119"/>
      <c r="BP49" s="136"/>
      <c r="BQ49" s="75"/>
      <c r="BR49" s="92"/>
      <c r="BS49" s="75"/>
      <c r="BT49" s="65">
        <f t="shared" si="88"/>
        <v>0</v>
      </c>
      <c r="BU49" s="65">
        <f t="shared" si="81"/>
        <v>0</v>
      </c>
      <c r="BV49" s="79">
        <f t="shared" si="49"/>
        <v>0</v>
      </c>
      <c r="BW49" s="66">
        <f t="shared" si="71"/>
        <v>0</v>
      </c>
      <c r="BX49" s="119"/>
      <c r="BY49" s="152"/>
      <c r="BZ49" s="84"/>
      <c r="CA49" s="92"/>
      <c r="CB49" s="75"/>
      <c r="CD49" s="65">
        <f t="shared" si="82"/>
        <v>0</v>
      </c>
      <c r="CE49" s="65">
        <f t="shared" si="50"/>
        <v>0</v>
      </c>
      <c r="CF49" s="65">
        <f t="shared" si="47"/>
        <v>0</v>
      </c>
      <c r="CG49" s="66">
        <f t="shared" si="72"/>
        <v>0</v>
      </c>
      <c r="CH49" s="152"/>
      <c r="CI49" s="84"/>
      <c r="CJ49" s="84"/>
      <c r="CK49" s="75"/>
      <c r="CN49" s="65">
        <f t="shared" si="51"/>
        <v>0</v>
      </c>
      <c r="CO49" s="65">
        <f t="shared" si="48"/>
        <v>0</v>
      </c>
      <c r="CP49" s="65">
        <f t="shared" si="73"/>
        <v>0</v>
      </c>
      <c r="CQ49" s="66">
        <f t="shared" si="53"/>
        <v>0</v>
      </c>
      <c r="CS49" s="122" t="s">
        <v>66</v>
      </c>
      <c r="CT49" s="123" t="s">
        <v>108</v>
      </c>
      <c r="CU49" s="124">
        <v>2019</v>
      </c>
      <c r="CV49" s="133">
        <v>482.34798135105598</v>
      </c>
      <c r="CW49" s="125">
        <v>869</v>
      </c>
      <c r="CX49" s="125">
        <f t="shared" si="52"/>
        <v>4.3411318321595038</v>
      </c>
      <c r="CY49" s="126"/>
    </row>
    <row r="50" spans="1:103" ht="12.9" customHeight="1" x14ac:dyDescent="0.3">
      <c r="A50" s="59">
        <v>43</v>
      </c>
      <c r="B50" s="115" t="s">
        <v>109</v>
      </c>
      <c r="C50" s="167" t="s">
        <v>31</v>
      </c>
      <c r="D50" s="62"/>
      <c r="E50" s="87"/>
      <c r="F50" s="62"/>
      <c r="G50" s="64">
        <v>1216</v>
      </c>
      <c r="H50" s="62"/>
      <c r="I50" s="59">
        <f t="shared" si="54"/>
        <v>0</v>
      </c>
      <c r="J50" s="59">
        <f t="shared" si="55"/>
        <v>0</v>
      </c>
      <c r="K50" s="59">
        <f t="shared" si="56"/>
        <v>0</v>
      </c>
      <c r="L50" s="59">
        <f t="shared" si="57"/>
        <v>0</v>
      </c>
      <c r="M50" s="59">
        <f t="shared" si="58"/>
        <v>158.31047679650925</v>
      </c>
      <c r="N50" s="59">
        <f t="shared" si="59"/>
        <v>161.59668876795905</v>
      </c>
      <c r="O50" s="65"/>
      <c r="P50" s="65"/>
      <c r="Q50" s="65"/>
      <c r="R50" s="65">
        <f t="shared" si="60"/>
        <v>0</v>
      </c>
      <c r="S50" s="65">
        <f t="shared" si="61"/>
        <v>161.59668876795905</v>
      </c>
      <c r="T50" s="65">
        <f t="shared" si="83"/>
        <v>0</v>
      </c>
      <c r="U50" s="66">
        <f t="shared" si="62"/>
        <v>161.59668876795905</v>
      </c>
      <c r="V50" s="132"/>
      <c r="W50" s="64">
        <v>1216</v>
      </c>
      <c r="X50" s="62"/>
      <c r="Y50" s="62"/>
      <c r="Z50" s="59">
        <f t="shared" si="63"/>
        <v>0</v>
      </c>
      <c r="AA50" s="59">
        <f t="shared" si="64"/>
        <v>148.63818917321942</v>
      </c>
      <c r="AB50" s="59">
        <f t="shared" si="65"/>
        <v>0</v>
      </c>
      <c r="AC50" s="65"/>
      <c r="AD50" s="65"/>
      <c r="AE50" s="65"/>
      <c r="AF50" s="65">
        <f t="shared" si="66"/>
        <v>148.63818917321942</v>
      </c>
      <c r="AG50" s="65">
        <f t="shared" si="84"/>
        <v>0</v>
      </c>
      <c r="AH50" s="65">
        <f t="shared" si="74"/>
        <v>0</v>
      </c>
      <c r="AI50" s="66">
        <f t="shared" si="67"/>
        <v>148.63818917321942</v>
      </c>
      <c r="AJ50" s="62"/>
      <c r="AK50" s="62"/>
      <c r="AL50" s="21"/>
      <c r="AM50" s="65"/>
      <c r="AN50" s="65"/>
      <c r="AO50" s="90"/>
      <c r="AP50" s="65">
        <f t="shared" si="85"/>
        <v>0</v>
      </c>
      <c r="AQ50" s="65">
        <f t="shared" si="75"/>
        <v>0</v>
      </c>
      <c r="AR50" s="65">
        <f t="shared" si="76"/>
        <v>0</v>
      </c>
      <c r="AS50" s="66">
        <f t="shared" si="68"/>
        <v>0</v>
      </c>
      <c r="AT50" s="135"/>
      <c r="AU50" s="141"/>
      <c r="AV50" s="73"/>
      <c r="AW50" s="73"/>
      <c r="AX50" s="73"/>
      <c r="AY50" s="75"/>
      <c r="AZ50" s="65">
        <f t="shared" si="77"/>
        <v>0</v>
      </c>
      <c r="BA50" s="65">
        <f t="shared" si="78"/>
        <v>0</v>
      </c>
      <c r="BB50" s="65">
        <f t="shared" si="86"/>
        <v>0</v>
      </c>
      <c r="BC50" s="66">
        <f t="shared" si="69"/>
        <v>0</v>
      </c>
      <c r="BD50" s="141"/>
      <c r="BE50" s="119"/>
      <c r="BF50" s="136"/>
      <c r="BG50" s="73"/>
      <c r="BH50" s="75"/>
      <c r="BI50" s="92"/>
      <c r="BJ50" s="65">
        <f t="shared" si="79"/>
        <v>0</v>
      </c>
      <c r="BK50" s="65">
        <f t="shared" si="87"/>
        <v>0</v>
      </c>
      <c r="BL50" s="79">
        <f t="shared" si="80"/>
        <v>0</v>
      </c>
      <c r="BM50" s="66">
        <f t="shared" si="70"/>
        <v>0</v>
      </c>
      <c r="BN50" s="141"/>
      <c r="BO50" s="119"/>
      <c r="BP50" s="136"/>
      <c r="BQ50" s="75"/>
      <c r="BR50" s="92"/>
      <c r="BS50" s="75"/>
      <c r="BT50" s="65">
        <f t="shared" si="88"/>
        <v>0</v>
      </c>
      <c r="BU50" s="65">
        <f t="shared" si="81"/>
        <v>0</v>
      </c>
      <c r="BV50" s="79">
        <f t="shared" si="49"/>
        <v>0</v>
      </c>
      <c r="BW50" s="66">
        <f t="shared" si="71"/>
        <v>0</v>
      </c>
      <c r="BX50" s="119"/>
      <c r="BY50" s="152"/>
      <c r="BZ50" s="84"/>
      <c r="CA50" s="92"/>
      <c r="CB50" s="75"/>
      <c r="CD50" s="65">
        <f t="shared" si="82"/>
        <v>0</v>
      </c>
      <c r="CE50" s="65">
        <f t="shared" si="50"/>
        <v>0</v>
      </c>
      <c r="CF50" s="65">
        <f t="shared" ref="CF50:CF81" si="89">BZ50/BZ$2*BZ$5*CF$5</f>
        <v>0</v>
      </c>
      <c r="CG50" s="66">
        <f t="shared" si="72"/>
        <v>0</v>
      </c>
      <c r="CH50" s="152"/>
      <c r="CI50" s="84"/>
      <c r="CJ50" s="84"/>
      <c r="CK50" s="75"/>
      <c r="CN50" s="65">
        <f t="shared" si="51"/>
        <v>0</v>
      </c>
      <c r="CO50" s="65">
        <f t="shared" ref="CO50:CO81" si="90">CI50/CI$2*CI$5*CO$5</f>
        <v>0</v>
      </c>
      <c r="CP50" s="65">
        <f t="shared" si="73"/>
        <v>0</v>
      </c>
      <c r="CQ50" s="66">
        <f t="shared" si="53"/>
        <v>0</v>
      </c>
      <c r="CS50" s="142" t="s">
        <v>65</v>
      </c>
      <c r="CT50" s="162" t="s">
        <v>92</v>
      </c>
      <c r="CU50" s="161">
        <v>2018</v>
      </c>
      <c r="CV50" s="133">
        <f>$BT$5</f>
        <v>425</v>
      </c>
      <c r="CW50" s="163">
        <v>960</v>
      </c>
      <c r="CX50" s="125">
        <f t="shared" ref="CX50:CX74" si="91">(CW50-900)/1000*CV50</f>
        <v>25.5</v>
      </c>
      <c r="CY50" s="126"/>
    </row>
    <row r="51" spans="1:103" ht="12.9" customHeight="1" x14ac:dyDescent="0.3">
      <c r="A51" s="59">
        <v>44</v>
      </c>
      <c r="B51" s="115" t="s">
        <v>110</v>
      </c>
      <c r="C51" s="167" t="s">
        <v>31</v>
      </c>
      <c r="D51" s="62"/>
      <c r="E51" s="145">
        <v>604</v>
      </c>
      <c r="F51" s="62"/>
      <c r="G51" s="87">
        <v>349</v>
      </c>
      <c r="H51" s="62"/>
      <c r="I51" s="59">
        <f t="shared" si="54"/>
        <v>0</v>
      </c>
      <c r="J51" s="59">
        <f t="shared" si="55"/>
        <v>58.080446773303905</v>
      </c>
      <c r="K51" s="59">
        <f t="shared" si="56"/>
        <v>0</v>
      </c>
      <c r="L51" s="59">
        <f t="shared" si="57"/>
        <v>0</v>
      </c>
      <c r="M51" s="59">
        <f t="shared" si="58"/>
        <v>45.436148356892872</v>
      </c>
      <c r="N51" s="59">
        <f t="shared" si="59"/>
        <v>46.37931281251457</v>
      </c>
      <c r="O51" s="65"/>
      <c r="P51" s="65"/>
      <c r="Q51" s="65"/>
      <c r="R51" s="65">
        <f t="shared" si="60"/>
        <v>58.080446773303905</v>
      </c>
      <c r="S51" s="65">
        <f t="shared" si="61"/>
        <v>46.37931281251457</v>
      </c>
      <c r="T51" s="65">
        <f t="shared" si="83"/>
        <v>0</v>
      </c>
      <c r="U51" s="66">
        <f t="shared" si="62"/>
        <v>104.45975958581847</v>
      </c>
      <c r="V51" s="132"/>
      <c r="W51" s="87">
        <v>349</v>
      </c>
      <c r="X51" s="62"/>
      <c r="Y51" s="62"/>
      <c r="Z51" s="59">
        <f t="shared" si="63"/>
        <v>0</v>
      </c>
      <c r="AA51" s="59">
        <f t="shared" si="64"/>
        <v>42.660138175537476</v>
      </c>
      <c r="AB51" s="59">
        <f t="shared" si="65"/>
        <v>0</v>
      </c>
      <c r="AC51" s="65"/>
      <c r="AD51" s="65"/>
      <c r="AE51" s="65"/>
      <c r="AF51" s="65">
        <f t="shared" si="66"/>
        <v>42.660138175537476</v>
      </c>
      <c r="AG51" s="65">
        <f t="shared" si="84"/>
        <v>0</v>
      </c>
      <c r="AH51" s="65">
        <f t="shared" si="74"/>
        <v>0</v>
      </c>
      <c r="AI51" s="66">
        <f t="shared" si="67"/>
        <v>42.660138175537476</v>
      </c>
      <c r="AJ51" s="62"/>
      <c r="AK51" s="62"/>
      <c r="AL51" s="21"/>
      <c r="AM51" s="168"/>
      <c r="AN51" s="169"/>
      <c r="AO51" s="90"/>
      <c r="AP51" s="65">
        <f t="shared" si="85"/>
        <v>0</v>
      </c>
      <c r="AQ51" s="65">
        <f t="shared" si="75"/>
        <v>0</v>
      </c>
      <c r="AR51" s="65">
        <f t="shared" si="76"/>
        <v>0</v>
      </c>
      <c r="AS51" s="66">
        <f t="shared" si="68"/>
        <v>0</v>
      </c>
      <c r="AT51" s="135"/>
      <c r="AU51" s="141"/>
      <c r="AV51" s="73"/>
      <c r="AW51" s="73"/>
      <c r="AX51" s="73"/>
      <c r="AY51" s="75"/>
      <c r="AZ51" s="65">
        <f t="shared" si="77"/>
        <v>0</v>
      </c>
      <c r="BA51" s="65">
        <f t="shared" si="78"/>
        <v>0</v>
      </c>
      <c r="BB51" s="65">
        <f t="shared" si="86"/>
        <v>0</v>
      </c>
      <c r="BC51" s="66">
        <f t="shared" si="69"/>
        <v>0</v>
      </c>
      <c r="BD51" s="141"/>
      <c r="BE51" s="119"/>
      <c r="BF51" s="136"/>
      <c r="BG51" s="73"/>
      <c r="BH51" s="75"/>
      <c r="BI51" s="92"/>
      <c r="BJ51" s="65">
        <f t="shared" si="79"/>
        <v>0</v>
      </c>
      <c r="BK51" s="65">
        <f t="shared" si="87"/>
        <v>0</v>
      </c>
      <c r="BL51" s="79">
        <f t="shared" si="80"/>
        <v>0</v>
      </c>
      <c r="BM51" s="66">
        <f t="shared" si="70"/>
        <v>0</v>
      </c>
      <c r="BN51" s="141"/>
      <c r="BO51" s="119"/>
      <c r="BP51" s="136"/>
      <c r="BQ51" s="75"/>
      <c r="BR51" s="92"/>
      <c r="BS51" s="75"/>
      <c r="BT51" s="65">
        <f t="shared" si="88"/>
        <v>0</v>
      </c>
      <c r="BU51" s="65">
        <f t="shared" si="81"/>
        <v>0</v>
      </c>
      <c r="BV51" s="79">
        <f t="shared" ref="BV51:BV82" si="92">BP51/BP$2*BP$5*BV$5</f>
        <v>0</v>
      </c>
      <c r="BW51" s="66">
        <f t="shared" si="71"/>
        <v>0</v>
      </c>
      <c r="BX51" s="119"/>
      <c r="BY51" s="152"/>
      <c r="BZ51" s="84"/>
      <c r="CA51" s="92"/>
      <c r="CB51" s="75"/>
      <c r="CD51" s="65">
        <f t="shared" si="82"/>
        <v>0</v>
      </c>
      <c r="CE51" s="65">
        <f t="shared" ref="CE51:CE82" si="93">BY51/BY$2*BY$5*CE$5</f>
        <v>0</v>
      </c>
      <c r="CF51" s="65">
        <f t="shared" si="89"/>
        <v>0</v>
      </c>
      <c r="CG51" s="66">
        <f t="shared" si="72"/>
        <v>0</v>
      </c>
      <c r="CH51" s="152"/>
      <c r="CI51" s="84"/>
      <c r="CJ51" s="84"/>
      <c r="CK51" s="75"/>
      <c r="CN51" s="65">
        <f t="shared" ref="CN51:CN82" si="94">CH51/CH$2*CH$5*CN$5</f>
        <v>0</v>
      </c>
      <c r="CO51" s="65">
        <f t="shared" si="90"/>
        <v>0</v>
      </c>
      <c r="CP51" s="65">
        <f t="shared" si="73"/>
        <v>0</v>
      </c>
      <c r="CQ51" s="66">
        <f t="shared" si="53"/>
        <v>0</v>
      </c>
      <c r="CS51" s="142" t="s">
        <v>57</v>
      </c>
      <c r="CT51" s="162" t="s">
        <v>94</v>
      </c>
      <c r="CU51" s="161">
        <v>2018</v>
      </c>
      <c r="CV51" s="133">
        <f>$BT$5</f>
        <v>425</v>
      </c>
      <c r="CW51" s="163">
        <v>915.3</v>
      </c>
      <c r="CX51" s="125">
        <f t="shared" si="91"/>
        <v>6.5024999999999809</v>
      </c>
      <c r="CY51" s="126"/>
    </row>
    <row r="52" spans="1:103" ht="12.9" customHeight="1" x14ac:dyDescent="0.3">
      <c r="A52" s="59">
        <v>45</v>
      </c>
      <c r="B52" s="115" t="s">
        <v>111</v>
      </c>
      <c r="C52" s="60" t="s">
        <v>31</v>
      </c>
      <c r="D52" s="62"/>
      <c r="E52" s="145"/>
      <c r="F52" s="62"/>
      <c r="G52" s="62"/>
      <c r="H52" s="62"/>
      <c r="I52" s="59">
        <f t="shared" si="54"/>
        <v>0</v>
      </c>
      <c r="J52" s="59">
        <f t="shared" si="55"/>
        <v>0</v>
      </c>
      <c r="K52" s="59">
        <f t="shared" si="56"/>
        <v>0</v>
      </c>
      <c r="L52" s="59">
        <f t="shared" si="57"/>
        <v>0</v>
      </c>
      <c r="M52" s="59">
        <f t="shared" si="58"/>
        <v>0</v>
      </c>
      <c r="N52" s="59">
        <f t="shared" si="59"/>
        <v>0</v>
      </c>
      <c r="O52" s="65"/>
      <c r="P52" s="65"/>
      <c r="Q52" s="65"/>
      <c r="R52" s="65">
        <f t="shared" si="60"/>
        <v>0</v>
      </c>
      <c r="S52" s="65">
        <f t="shared" si="61"/>
        <v>0</v>
      </c>
      <c r="T52" s="65">
        <f t="shared" si="83"/>
        <v>0</v>
      </c>
      <c r="U52" s="66">
        <f t="shared" si="62"/>
        <v>0</v>
      </c>
      <c r="V52" s="132"/>
      <c r="W52" s="62"/>
      <c r="X52" s="62"/>
      <c r="Y52" s="62"/>
      <c r="Z52" s="59">
        <f t="shared" si="63"/>
        <v>0</v>
      </c>
      <c r="AA52" s="59">
        <f t="shared" si="64"/>
        <v>0</v>
      </c>
      <c r="AB52" s="59">
        <f t="shared" si="65"/>
        <v>0</v>
      </c>
      <c r="AC52" s="65"/>
      <c r="AD52" s="65"/>
      <c r="AE52" s="65"/>
      <c r="AF52" s="65">
        <f t="shared" si="66"/>
        <v>0</v>
      </c>
      <c r="AG52" s="65">
        <f t="shared" si="84"/>
        <v>0</v>
      </c>
      <c r="AH52" s="65">
        <f t="shared" si="74"/>
        <v>0</v>
      </c>
      <c r="AI52" s="66">
        <f t="shared" si="67"/>
        <v>0</v>
      </c>
      <c r="AJ52" s="62"/>
      <c r="AK52" s="62"/>
      <c r="AL52" s="21"/>
      <c r="AM52" s="65"/>
      <c r="AN52" s="65"/>
      <c r="AO52" s="90"/>
      <c r="AP52" s="65">
        <f t="shared" si="85"/>
        <v>0</v>
      </c>
      <c r="AQ52" s="65">
        <f t="shared" si="75"/>
        <v>0</v>
      </c>
      <c r="AR52" s="65">
        <f t="shared" si="76"/>
        <v>0</v>
      </c>
      <c r="AS52" s="66">
        <f t="shared" si="68"/>
        <v>0</v>
      </c>
      <c r="AT52" s="135"/>
      <c r="AU52" s="141"/>
      <c r="AV52" s="73"/>
      <c r="AW52" s="73"/>
      <c r="AX52" s="73"/>
      <c r="AY52" s="75"/>
      <c r="AZ52" s="65">
        <f t="shared" si="77"/>
        <v>0</v>
      </c>
      <c r="BA52" s="65">
        <f t="shared" si="78"/>
        <v>0</v>
      </c>
      <c r="BB52" s="65">
        <f t="shared" si="86"/>
        <v>0</v>
      </c>
      <c r="BC52" s="66">
        <f t="shared" si="69"/>
        <v>0</v>
      </c>
      <c r="BD52" s="141"/>
      <c r="BE52" s="119"/>
      <c r="BF52" s="136"/>
      <c r="BG52" s="73"/>
      <c r="BH52" s="75"/>
      <c r="BI52" s="92"/>
      <c r="BJ52" s="65">
        <f t="shared" si="79"/>
        <v>0</v>
      </c>
      <c r="BK52" s="65">
        <f t="shared" si="87"/>
        <v>0</v>
      </c>
      <c r="BL52" s="79">
        <f t="shared" si="80"/>
        <v>0</v>
      </c>
      <c r="BM52" s="66">
        <f t="shared" si="70"/>
        <v>0</v>
      </c>
      <c r="BN52" s="141"/>
      <c r="BO52" s="119"/>
      <c r="BP52" s="136"/>
      <c r="BQ52" s="73"/>
      <c r="BR52" s="73"/>
      <c r="BS52" s="75"/>
      <c r="BT52" s="65">
        <f t="shared" si="88"/>
        <v>0</v>
      </c>
      <c r="BU52" s="65">
        <f t="shared" si="81"/>
        <v>0</v>
      </c>
      <c r="BV52" s="79">
        <f t="shared" si="92"/>
        <v>0</v>
      </c>
      <c r="BW52" s="66">
        <f t="shared" si="71"/>
        <v>0</v>
      </c>
      <c r="BX52" s="119"/>
      <c r="BY52" s="152"/>
      <c r="BZ52" s="84"/>
      <c r="CA52" s="73"/>
      <c r="CB52" s="75"/>
      <c r="CD52" s="65">
        <f t="shared" si="82"/>
        <v>0</v>
      </c>
      <c r="CE52" s="65">
        <f t="shared" si="93"/>
        <v>0</v>
      </c>
      <c r="CF52" s="65">
        <f t="shared" si="89"/>
        <v>0</v>
      </c>
      <c r="CG52" s="66">
        <f t="shared" si="72"/>
        <v>0</v>
      </c>
      <c r="CH52" s="152"/>
      <c r="CI52" s="84"/>
      <c r="CJ52" s="84"/>
      <c r="CK52" s="75"/>
      <c r="CN52" s="65">
        <f t="shared" si="94"/>
        <v>0</v>
      </c>
      <c r="CO52" s="65">
        <f t="shared" si="90"/>
        <v>0</v>
      </c>
      <c r="CP52" s="65">
        <f t="shared" si="73"/>
        <v>0</v>
      </c>
      <c r="CQ52" s="66">
        <f t="shared" si="53"/>
        <v>0</v>
      </c>
      <c r="CS52" s="122" t="s">
        <v>98</v>
      </c>
      <c r="CT52" s="123" t="s">
        <v>99</v>
      </c>
      <c r="CU52" s="124">
        <v>2019</v>
      </c>
      <c r="CV52" s="133">
        <f>$BU$5</f>
        <v>450</v>
      </c>
      <c r="CW52" s="125">
        <v>953.67</v>
      </c>
      <c r="CX52" s="125">
        <f t="shared" si="91"/>
        <v>24.151499999999981</v>
      </c>
      <c r="CY52" s="126">
        <v>2021</v>
      </c>
    </row>
    <row r="53" spans="1:103" ht="12.9" customHeight="1" x14ac:dyDescent="0.3">
      <c r="A53" s="59">
        <v>46</v>
      </c>
      <c r="B53" s="115" t="s">
        <v>112</v>
      </c>
      <c r="C53" s="151" t="s">
        <v>33</v>
      </c>
      <c r="D53" s="62"/>
      <c r="E53" s="64">
        <v>1174</v>
      </c>
      <c r="F53" s="62"/>
      <c r="G53" s="62"/>
      <c r="H53" s="62"/>
      <c r="I53" s="59">
        <f t="shared" si="54"/>
        <v>0</v>
      </c>
      <c r="J53" s="59">
        <f t="shared" si="55"/>
        <v>112.89146442360729</v>
      </c>
      <c r="K53" s="59">
        <f t="shared" si="56"/>
        <v>0</v>
      </c>
      <c r="L53" s="59">
        <f t="shared" si="57"/>
        <v>0</v>
      </c>
      <c r="M53" s="59">
        <f t="shared" si="58"/>
        <v>0</v>
      </c>
      <c r="N53" s="59">
        <f t="shared" si="59"/>
        <v>0</v>
      </c>
      <c r="O53" s="65"/>
      <c r="P53" s="65"/>
      <c r="Q53" s="65"/>
      <c r="R53" s="65">
        <f t="shared" si="60"/>
        <v>112.89146442360729</v>
      </c>
      <c r="S53" s="65">
        <f t="shared" si="61"/>
        <v>0</v>
      </c>
      <c r="T53" s="65">
        <f t="shared" si="83"/>
        <v>0</v>
      </c>
      <c r="U53" s="66">
        <f t="shared" si="62"/>
        <v>112.89146442360729</v>
      </c>
      <c r="V53" s="132"/>
      <c r="W53" s="62"/>
      <c r="X53" s="62"/>
      <c r="Y53" s="62"/>
      <c r="Z53" s="59">
        <f t="shared" si="63"/>
        <v>0</v>
      </c>
      <c r="AA53" s="59">
        <f t="shared" si="64"/>
        <v>0</v>
      </c>
      <c r="AB53" s="59">
        <f t="shared" si="65"/>
        <v>0</v>
      </c>
      <c r="AC53" s="65"/>
      <c r="AD53" s="65"/>
      <c r="AE53" s="65"/>
      <c r="AF53" s="65">
        <f t="shared" si="66"/>
        <v>0</v>
      </c>
      <c r="AG53" s="65">
        <f t="shared" si="84"/>
        <v>0</v>
      </c>
      <c r="AH53" s="65">
        <f t="shared" si="74"/>
        <v>0</v>
      </c>
      <c r="AI53" s="66">
        <f t="shared" si="67"/>
        <v>0</v>
      </c>
      <c r="AJ53" s="62"/>
      <c r="AK53" s="62"/>
      <c r="AL53" s="21"/>
      <c r="AM53" s="65"/>
      <c r="AN53" s="65"/>
      <c r="AO53" s="90"/>
      <c r="AP53" s="65">
        <f t="shared" si="85"/>
        <v>0</v>
      </c>
      <c r="AQ53" s="65">
        <f t="shared" si="75"/>
        <v>0</v>
      </c>
      <c r="AR53" s="65">
        <f t="shared" si="76"/>
        <v>0</v>
      </c>
      <c r="AS53" s="66">
        <f t="shared" si="68"/>
        <v>0</v>
      </c>
      <c r="AT53" s="135"/>
      <c r="AU53" s="141"/>
      <c r="AV53" s="73"/>
      <c r="AW53" s="73"/>
      <c r="AX53" s="73"/>
      <c r="AY53" s="75"/>
      <c r="AZ53" s="65">
        <f t="shared" si="77"/>
        <v>0</v>
      </c>
      <c r="BA53" s="65">
        <f t="shared" si="78"/>
        <v>0</v>
      </c>
      <c r="BB53" s="65">
        <f t="shared" si="86"/>
        <v>0</v>
      </c>
      <c r="BC53" s="66">
        <f t="shared" si="69"/>
        <v>0</v>
      </c>
      <c r="BD53" s="141"/>
      <c r="BE53" s="119"/>
      <c r="BF53" s="120"/>
      <c r="BG53" s="73"/>
      <c r="BH53" s="75"/>
      <c r="BI53" s="92"/>
      <c r="BJ53" s="65">
        <f t="shared" si="79"/>
        <v>0</v>
      </c>
      <c r="BK53" s="65">
        <f t="shared" si="87"/>
        <v>0</v>
      </c>
      <c r="BL53" s="79">
        <f t="shared" si="80"/>
        <v>0</v>
      </c>
      <c r="BM53" s="66">
        <f t="shared" si="70"/>
        <v>0</v>
      </c>
      <c r="BN53" s="141"/>
      <c r="BO53" s="119"/>
      <c r="BP53" s="120"/>
      <c r="BQ53" s="73"/>
      <c r="BR53" s="73"/>
      <c r="BS53" s="75"/>
      <c r="BT53" s="65">
        <f t="shared" si="88"/>
        <v>0</v>
      </c>
      <c r="BU53" s="65">
        <f t="shared" si="81"/>
        <v>0</v>
      </c>
      <c r="BV53" s="79">
        <f t="shared" si="92"/>
        <v>0</v>
      </c>
      <c r="BW53" s="66">
        <f t="shared" si="71"/>
        <v>0</v>
      </c>
      <c r="BX53" s="119"/>
      <c r="BY53" s="152"/>
      <c r="BZ53" s="84"/>
      <c r="CA53" s="73"/>
      <c r="CB53" s="75"/>
      <c r="CD53" s="65">
        <f t="shared" si="82"/>
        <v>0</v>
      </c>
      <c r="CE53" s="65">
        <f t="shared" si="93"/>
        <v>0</v>
      </c>
      <c r="CF53" s="65">
        <f t="shared" si="89"/>
        <v>0</v>
      </c>
      <c r="CG53" s="66">
        <f t="shared" si="72"/>
        <v>0</v>
      </c>
      <c r="CH53" s="152"/>
      <c r="CI53" s="84"/>
      <c r="CJ53" s="84"/>
      <c r="CK53" s="75"/>
      <c r="CN53" s="65">
        <f t="shared" si="94"/>
        <v>0</v>
      </c>
      <c r="CO53" s="65">
        <f t="shared" si="90"/>
        <v>0</v>
      </c>
      <c r="CP53" s="65">
        <f t="shared" si="73"/>
        <v>0</v>
      </c>
      <c r="CQ53" s="66">
        <f t="shared" si="53"/>
        <v>0</v>
      </c>
      <c r="CS53" s="122" t="s">
        <v>35</v>
      </c>
      <c r="CT53" s="123" t="s">
        <v>102</v>
      </c>
      <c r="CU53" s="124">
        <v>2019</v>
      </c>
      <c r="CV53" s="133">
        <f>$BU$5</f>
        <v>450</v>
      </c>
      <c r="CW53" s="125">
        <v>949.95</v>
      </c>
      <c r="CX53" s="125">
        <f t="shared" si="91"/>
        <v>22.47750000000002</v>
      </c>
      <c r="CY53" s="126">
        <v>2021</v>
      </c>
    </row>
    <row r="54" spans="1:103" ht="12.9" customHeight="1" x14ac:dyDescent="0.3">
      <c r="A54" s="59">
        <v>47</v>
      </c>
      <c r="B54" s="115" t="s">
        <v>113</v>
      </c>
      <c r="C54" s="151" t="s">
        <v>33</v>
      </c>
      <c r="D54" s="62"/>
      <c r="E54" s="87"/>
      <c r="F54" s="88"/>
      <c r="G54" s="88"/>
      <c r="H54" s="63">
        <v>4683</v>
      </c>
      <c r="I54" s="59">
        <f t="shared" si="54"/>
        <v>0</v>
      </c>
      <c r="J54" s="59">
        <f t="shared" si="55"/>
        <v>0</v>
      </c>
      <c r="K54" s="59">
        <f t="shared" si="56"/>
        <v>0</v>
      </c>
      <c r="L54" s="59">
        <f t="shared" si="57"/>
        <v>0</v>
      </c>
      <c r="M54" s="59">
        <f t="shared" si="58"/>
        <v>0</v>
      </c>
      <c r="N54" s="59">
        <f t="shared" si="59"/>
        <v>0</v>
      </c>
      <c r="O54" s="65"/>
      <c r="P54" s="65"/>
      <c r="Q54" s="65"/>
      <c r="R54" s="65">
        <f t="shared" si="60"/>
        <v>0</v>
      </c>
      <c r="S54" s="65">
        <f t="shared" si="61"/>
        <v>0</v>
      </c>
      <c r="T54" s="65">
        <f t="shared" si="83"/>
        <v>277.66817593790427</v>
      </c>
      <c r="U54" s="66">
        <f t="shared" si="62"/>
        <v>277.66817593790427</v>
      </c>
      <c r="V54" s="89"/>
      <c r="W54" s="88"/>
      <c r="X54" s="63">
        <v>4683</v>
      </c>
      <c r="Y54" s="63"/>
      <c r="Z54" s="59">
        <f t="shared" si="63"/>
        <v>0</v>
      </c>
      <c r="AA54" s="59">
        <f t="shared" si="64"/>
        <v>0</v>
      </c>
      <c r="AB54" s="59">
        <f t="shared" si="65"/>
        <v>0</v>
      </c>
      <c r="AC54" s="65"/>
      <c r="AD54" s="65"/>
      <c r="AE54" s="65"/>
      <c r="AF54" s="65">
        <f t="shared" si="66"/>
        <v>0</v>
      </c>
      <c r="AG54" s="65">
        <f t="shared" si="84"/>
        <v>227.18305304010346</v>
      </c>
      <c r="AH54" s="65">
        <f t="shared" si="74"/>
        <v>0</v>
      </c>
      <c r="AI54" s="66">
        <f t="shared" si="67"/>
        <v>227.18305304010346</v>
      </c>
      <c r="AJ54" s="63">
        <v>4683</v>
      </c>
      <c r="AK54" s="63"/>
      <c r="AL54" s="21"/>
      <c r="AM54" s="65"/>
      <c r="AN54" s="65"/>
      <c r="AO54" s="90"/>
      <c r="AP54" s="65">
        <f t="shared" si="85"/>
        <v>214.56177231565329</v>
      </c>
      <c r="AQ54" s="65">
        <f t="shared" si="75"/>
        <v>0</v>
      </c>
      <c r="AR54" s="65">
        <f t="shared" si="76"/>
        <v>0</v>
      </c>
      <c r="AS54" s="66">
        <f t="shared" si="68"/>
        <v>214.56177231565329</v>
      </c>
      <c r="AT54" s="144"/>
      <c r="AU54" s="141"/>
      <c r="AV54" s="73"/>
      <c r="AW54" s="73"/>
      <c r="AX54" s="73"/>
      <c r="AY54" s="75"/>
      <c r="AZ54" s="65">
        <f t="shared" si="77"/>
        <v>0</v>
      </c>
      <c r="BA54" s="65">
        <f t="shared" si="78"/>
        <v>0</v>
      </c>
      <c r="BB54" s="65">
        <f t="shared" si="86"/>
        <v>0</v>
      </c>
      <c r="BC54" s="66">
        <f t="shared" si="69"/>
        <v>0</v>
      </c>
      <c r="BD54" s="141"/>
      <c r="BE54" s="119"/>
      <c r="BF54" s="136"/>
      <c r="BG54" s="73"/>
      <c r="BH54" s="75"/>
      <c r="BI54" s="92"/>
      <c r="BJ54" s="65">
        <f t="shared" si="79"/>
        <v>0</v>
      </c>
      <c r="BK54" s="65">
        <f t="shared" si="87"/>
        <v>0</v>
      </c>
      <c r="BL54" s="79">
        <f t="shared" si="80"/>
        <v>0</v>
      </c>
      <c r="BM54" s="66">
        <f t="shared" si="70"/>
        <v>0</v>
      </c>
      <c r="BN54" s="141"/>
      <c r="BO54" s="119"/>
      <c r="BP54" s="136"/>
      <c r="BQ54" s="73"/>
      <c r="BR54" s="73"/>
      <c r="BS54" s="75"/>
      <c r="BT54" s="65">
        <f t="shared" si="88"/>
        <v>0</v>
      </c>
      <c r="BU54" s="65">
        <f t="shared" si="81"/>
        <v>0</v>
      </c>
      <c r="BV54" s="79">
        <f t="shared" si="92"/>
        <v>0</v>
      </c>
      <c r="BW54" s="66">
        <f t="shared" si="71"/>
        <v>0</v>
      </c>
      <c r="BX54" s="119"/>
      <c r="BY54" s="152"/>
      <c r="BZ54" s="84"/>
      <c r="CA54" s="73"/>
      <c r="CB54" s="75"/>
      <c r="CD54" s="65">
        <f t="shared" si="82"/>
        <v>0</v>
      </c>
      <c r="CE54" s="65">
        <f t="shared" si="93"/>
        <v>0</v>
      </c>
      <c r="CF54" s="65">
        <f t="shared" si="89"/>
        <v>0</v>
      </c>
      <c r="CG54" s="66">
        <f t="shared" si="72"/>
        <v>0</v>
      </c>
      <c r="CH54" s="152"/>
      <c r="CI54" s="84"/>
      <c r="CJ54" s="84"/>
      <c r="CK54" s="75"/>
      <c r="CN54" s="65">
        <f t="shared" si="94"/>
        <v>0</v>
      </c>
      <c r="CO54" s="65">
        <f t="shared" si="90"/>
        <v>0</v>
      </c>
      <c r="CP54" s="65">
        <f t="shared" si="73"/>
        <v>0</v>
      </c>
      <c r="CQ54" s="66">
        <f t="shared" si="53"/>
        <v>0</v>
      </c>
      <c r="CS54" s="122" t="s">
        <v>44</v>
      </c>
      <c r="CT54" s="123" t="s">
        <v>102</v>
      </c>
      <c r="CU54" s="124">
        <v>2019</v>
      </c>
      <c r="CV54" s="133">
        <f>$BU$5</f>
        <v>450</v>
      </c>
      <c r="CW54" s="125">
        <v>906.67</v>
      </c>
      <c r="CX54" s="125">
        <f t="shared" si="91"/>
        <v>3.0014999999999814</v>
      </c>
      <c r="CY54" s="126">
        <v>2021</v>
      </c>
    </row>
    <row r="55" spans="1:103" ht="12.9" customHeight="1" x14ac:dyDescent="0.3">
      <c r="A55" s="59">
        <v>48</v>
      </c>
      <c r="B55" s="115" t="s">
        <v>114</v>
      </c>
      <c r="C55" s="60" t="s">
        <v>33</v>
      </c>
      <c r="D55" s="62"/>
      <c r="E55" s="88"/>
      <c r="F55" s="62"/>
      <c r="G55" s="88"/>
      <c r="H55" s="88"/>
      <c r="I55" s="59">
        <f t="shared" si="54"/>
        <v>0</v>
      </c>
      <c r="J55" s="59">
        <f t="shared" si="55"/>
        <v>0</v>
      </c>
      <c r="K55" s="59">
        <f t="shared" si="56"/>
        <v>0</v>
      </c>
      <c r="L55" s="59">
        <f t="shared" si="57"/>
        <v>0</v>
      </c>
      <c r="M55" s="59">
        <f t="shared" si="58"/>
        <v>0</v>
      </c>
      <c r="N55" s="59">
        <f t="shared" si="59"/>
        <v>0</v>
      </c>
      <c r="O55" s="65"/>
      <c r="P55" s="65"/>
      <c r="Q55" s="65"/>
      <c r="R55" s="65">
        <f t="shared" si="60"/>
        <v>0</v>
      </c>
      <c r="S55" s="65">
        <f t="shared" si="61"/>
        <v>0</v>
      </c>
      <c r="T55" s="65">
        <f t="shared" si="83"/>
        <v>0</v>
      </c>
      <c r="U55" s="66">
        <f t="shared" si="62"/>
        <v>0</v>
      </c>
      <c r="V55" s="132"/>
      <c r="W55" s="88"/>
      <c r="X55" s="88"/>
      <c r="Y55" s="88"/>
      <c r="Z55" s="59">
        <f t="shared" si="63"/>
        <v>0</v>
      </c>
      <c r="AA55" s="59">
        <f t="shared" si="64"/>
        <v>0</v>
      </c>
      <c r="AB55" s="59">
        <f t="shared" si="65"/>
        <v>0</v>
      </c>
      <c r="AC55" s="65"/>
      <c r="AD55" s="65"/>
      <c r="AE55" s="65"/>
      <c r="AF55" s="65">
        <f t="shared" si="66"/>
        <v>0</v>
      </c>
      <c r="AG55" s="65">
        <f t="shared" si="84"/>
        <v>0</v>
      </c>
      <c r="AH55" s="65">
        <f t="shared" si="74"/>
        <v>0</v>
      </c>
      <c r="AI55" s="66">
        <f t="shared" si="67"/>
        <v>0</v>
      </c>
      <c r="AJ55" s="88"/>
      <c r="AK55" s="88"/>
      <c r="AL55" s="21"/>
      <c r="AM55" s="65"/>
      <c r="AN55" s="65"/>
      <c r="AO55" s="90"/>
      <c r="AP55" s="65">
        <f t="shared" si="85"/>
        <v>0</v>
      </c>
      <c r="AQ55" s="65">
        <f t="shared" si="75"/>
        <v>0</v>
      </c>
      <c r="AR55" s="65">
        <f t="shared" si="76"/>
        <v>0</v>
      </c>
      <c r="AS55" s="66">
        <f t="shared" si="68"/>
        <v>0</v>
      </c>
      <c r="AT55" s="91"/>
      <c r="AU55" s="141"/>
      <c r="AV55" s="73"/>
      <c r="AW55" s="73"/>
      <c r="AX55" s="73"/>
      <c r="AY55" s="75"/>
      <c r="AZ55" s="65">
        <f t="shared" si="77"/>
        <v>0</v>
      </c>
      <c r="BA55" s="65">
        <f t="shared" si="78"/>
        <v>0</v>
      </c>
      <c r="BB55" s="65">
        <f t="shared" si="86"/>
        <v>0</v>
      </c>
      <c r="BC55" s="66">
        <f t="shared" si="69"/>
        <v>0</v>
      </c>
      <c r="BD55" s="141"/>
      <c r="BE55" s="119"/>
      <c r="BF55" s="136"/>
      <c r="BG55" s="73"/>
      <c r="BH55" s="75"/>
      <c r="BI55" s="92"/>
      <c r="BJ55" s="65">
        <f t="shared" si="79"/>
        <v>0</v>
      </c>
      <c r="BK55" s="65">
        <f t="shared" si="87"/>
        <v>0</v>
      </c>
      <c r="BL55" s="79">
        <f t="shared" si="80"/>
        <v>0</v>
      </c>
      <c r="BM55" s="66">
        <f t="shared" si="70"/>
        <v>0</v>
      </c>
      <c r="BN55" s="141"/>
      <c r="BO55" s="119"/>
      <c r="BP55" s="136"/>
      <c r="BQ55" s="73"/>
      <c r="BR55" s="73"/>
      <c r="BS55" s="75"/>
      <c r="BT55" s="65">
        <f t="shared" si="88"/>
        <v>0</v>
      </c>
      <c r="BU55" s="65">
        <f t="shared" si="81"/>
        <v>0</v>
      </c>
      <c r="BV55" s="79">
        <f t="shared" si="92"/>
        <v>0</v>
      </c>
      <c r="BW55" s="66">
        <f t="shared" si="71"/>
        <v>0</v>
      </c>
      <c r="BX55" s="119"/>
      <c r="BY55" s="152"/>
      <c r="BZ55" s="84"/>
      <c r="CA55" s="73"/>
      <c r="CB55" s="75"/>
      <c r="CD55" s="65">
        <f t="shared" si="82"/>
        <v>0</v>
      </c>
      <c r="CE55" s="65">
        <f t="shared" si="93"/>
        <v>0</v>
      </c>
      <c r="CF55" s="65">
        <f t="shared" si="89"/>
        <v>0</v>
      </c>
      <c r="CG55" s="66">
        <f t="shared" si="72"/>
        <v>0</v>
      </c>
      <c r="CH55" s="152"/>
      <c r="CI55" s="84"/>
      <c r="CJ55" s="84"/>
      <c r="CK55" s="75"/>
      <c r="CN55" s="65">
        <f t="shared" si="94"/>
        <v>0</v>
      </c>
      <c r="CO55" s="65">
        <f t="shared" si="90"/>
        <v>0</v>
      </c>
      <c r="CP55" s="65">
        <f t="shared" si="73"/>
        <v>0</v>
      </c>
      <c r="CQ55" s="66">
        <f t="shared" si="53"/>
        <v>0</v>
      </c>
      <c r="CS55" s="122" t="s">
        <v>98</v>
      </c>
      <c r="CT55" s="123" t="s">
        <v>115</v>
      </c>
      <c r="CU55" s="124">
        <v>2020</v>
      </c>
      <c r="CV55" s="133">
        <f>$BV$5</f>
        <v>550</v>
      </c>
      <c r="CW55" s="125">
        <v>954.74</v>
      </c>
      <c r="CX55" s="125">
        <f t="shared" si="91"/>
        <v>30.107000000000006</v>
      </c>
      <c r="CY55" s="126">
        <v>2021</v>
      </c>
    </row>
    <row r="56" spans="1:103" ht="12.9" customHeight="1" x14ac:dyDescent="0.3">
      <c r="A56" s="59">
        <v>49</v>
      </c>
      <c r="B56" s="115" t="s">
        <v>116</v>
      </c>
      <c r="C56" s="60" t="s">
        <v>33</v>
      </c>
      <c r="D56" s="62"/>
      <c r="E56" s="62"/>
      <c r="F56" s="62"/>
      <c r="G56" s="62"/>
      <c r="H56" s="62"/>
      <c r="I56" s="59">
        <f t="shared" si="54"/>
        <v>0</v>
      </c>
      <c r="J56" s="59">
        <f t="shared" si="55"/>
        <v>0</v>
      </c>
      <c r="K56" s="59">
        <f t="shared" si="56"/>
        <v>0</v>
      </c>
      <c r="L56" s="59">
        <f t="shared" si="57"/>
        <v>0</v>
      </c>
      <c r="M56" s="59">
        <f t="shared" si="58"/>
        <v>0</v>
      </c>
      <c r="N56" s="59">
        <f t="shared" si="59"/>
        <v>0</v>
      </c>
      <c r="O56" s="65"/>
      <c r="P56" s="65"/>
      <c r="Q56" s="65"/>
      <c r="R56" s="65">
        <f t="shared" si="60"/>
        <v>0</v>
      </c>
      <c r="S56" s="65">
        <f t="shared" si="61"/>
        <v>0</v>
      </c>
      <c r="T56" s="65">
        <f t="shared" si="83"/>
        <v>0</v>
      </c>
      <c r="U56" s="66">
        <f t="shared" si="62"/>
        <v>0</v>
      </c>
      <c r="V56" s="132"/>
      <c r="W56" s="62"/>
      <c r="X56" s="62"/>
      <c r="Y56" s="62"/>
      <c r="Z56" s="59">
        <f t="shared" si="63"/>
        <v>0</v>
      </c>
      <c r="AA56" s="59">
        <f t="shared" si="64"/>
        <v>0</v>
      </c>
      <c r="AB56" s="59">
        <f t="shared" si="65"/>
        <v>0</v>
      </c>
      <c r="AC56" s="65"/>
      <c r="AD56" s="65"/>
      <c r="AE56" s="65"/>
      <c r="AF56" s="65">
        <f t="shared" si="66"/>
        <v>0</v>
      </c>
      <c r="AG56" s="65">
        <f t="shared" si="84"/>
        <v>0</v>
      </c>
      <c r="AH56" s="65">
        <f t="shared" si="74"/>
        <v>0</v>
      </c>
      <c r="AI56" s="66">
        <f t="shared" si="67"/>
        <v>0</v>
      </c>
      <c r="AJ56" s="62"/>
      <c r="AK56" s="62"/>
      <c r="AL56" s="21"/>
      <c r="AM56" s="65"/>
      <c r="AN56" s="65"/>
      <c r="AO56" s="90"/>
      <c r="AP56" s="65">
        <f t="shared" si="85"/>
        <v>0</v>
      </c>
      <c r="AQ56" s="65">
        <f t="shared" si="75"/>
        <v>0</v>
      </c>
      <c r="AR56" s="65">
        <f t="shared" si="76"/>
        <v>0</v>
      </c>
      <c r="AS56" s="66">
        <f t="shared" si="68"/>
        <v>0</v>
      </c>
      <c r="AT56" s="135"/>
      <c r="AU56" s="141"/>
      <c r="AV56" s="73"/>
      <c r="AW56" s="73"/>
      <c r="AX56" s="73"/>
      <c r="AY56" s="75"/>
      <c r="AZ56" s="65">
        <f t="shared" si="77"/>
        <v>0</v>
      </c>
      <c r="BA56" s="65">
        <f t="shared" si="78"/>
        <v>0</v>
      </c>
      <c r="BB56" s="65">
        <f t="shared" si="86"/>
        <v>0</v>
      </c>
      <c r="BC56" s="66">
        <f t="shared" si="69"/>
        <v>0</v>
      </c>
      <c r="BD56" s="141"/>
      <c r="BE56" s="119"/>
      <c r="BF56" s="136"/>
      <c r="BG56" s="73"/>
      <c r="BH56" s="75"/>
      <c r="BJ56" s="65">
        <f t="shared" si="79"/>
        <v>0</v>
      </c>
      <c r="BK56" s="65">
        <f t="shared" si="87"/>
        <v>0</v>
      </c>
      <c r="BL56" s="79">
        <f t="shared" si="80"/>
        <v>0</v>
      </c>
      <c r="BM56" s="66">
        <f t="shared" si="70"/>
        <v>0</v>
      </c>
      <c r="BN56" s="141"/>
      <c r="BO56" s="119"/>
      <c r="BP56" s="136"/>
      <c r="BQ56" s="73"/>
      <c r="BR56" s="73"/>
      <c r="BS56" s="75"/>
      <c r="BT56" s="65">
        <f t="shared" si="88"/>
        <v>0</v>
      </c>
      <c r="BU56" s="65">
        <f t="shared" si="81"/>
        <v>0</v>
      </c>
      <c r="BV56" s="79">
        <f t="shared" si="92"/>
        <v>0</v>
      </c>
      <c r="BW56" s="66">
        <f t="shared" si="71"/>
        <v>0</v>
      </c>
      <c r="BX56" s="119"/>
      <c r="BY56" s="152"/>
      <c r="BZ56" s="84"/>
      <c r="CA56" s="73"/>
      <c r="CB56" s="75"/>
      <c r="CD56" s="65">
        <f t="shared" si="82"/>
        <v>0</v>
      </c>
      <c r="CE56" s="65">
        <f t="shared" si="93"/>
        <v>0</v>
      </c>
      <c r="CF56" s="65">
        <f t="shared" si="89"/>
        <v>0</v>
      </c>
      <c r="CG56" s="66">
        <f t="shared" si="72"/>
        <v>0</v>
      </c>
      <c r="CH56" s="152"/>
      <c r="CI56" s="84"/>
      <c r="CJ56" s="84"/>
      <c r="CK56" s="75"/>
      <c r="CN56" s="65">
        <f t="shared" si="94"/>
        <v>0</v>
      </c>
      <c r="CO56" s="65">
        <f t="shared" si="90"/>
        <v>0</v>
      </c>
      <c r="CP56" s="65">
        <f t="shared" si="73"/>
        <v>0</v>
      </c>
      <c r="CQ56" s="66">
        <f t="shared" si="53"/>
        <v>0</v>
      </c>
      <c r="CS56" s="122" t="s">
        <v>42</v>
      </c>
      <c r="CT56" s="123" t="s">
        <v>117</v>
      </c>
      <c r="CU56" s="124">
        <v>2020</v>
      </c>
      <c r="CV56" s="133">
        <f>$BV$5</f>
        <v>550</v>
      </c>
      <c r="CW56" s="125">
        <v>923.69</v>
      </c>
      <c r="CX56" s="125">
        <f t="shared" si="91"/>
        <v>13.029500000000031</v>
      </c>
      <c r="CY56" s="126">
        <v>2021</v>
      </c>
    </row>
    <row r="57" spans="1:103" ht="12.9" customHeight="1" x14ac:dyDescent="0.3">
      <c r="A57" s="59">
        <v>50</v>
      </c>
      <c r="B57" s="115" t="s">
        <v>118</v>
      </c>
      <c r="C57" s="151" t="s">
        <v>31</v>
      </c>
      <c r="D57" s="62"/>
      <c r="E57" s="64">
        <v>2002</v>
      </c>
      <c r="F57" s="62"/>
      <c r="G57" s="62"/>
      <c r="H57" s="62"/>
      <c r="I57" s="59">
        <f t="shared" si="54"/>
        <v>0</v>
      </c>
      <c r="J57" s="59">
        <f t="shared" si="55"/>
        <v>192.51167953667954</v>
      </c>
      <c r="K57" s="59">
        <f t="shared" si="56"/>
        <v>0</v>
      </c>
      <c r="L57" s="59">
        <f t="shared" si="57"/>
        <v>0</v>
      </c>
      <c r="M57" s="59">
        <f t="shared" si="58"/>
        <v>0</v>
      </c>
      <c r="N57" s="59">
        <f t="shared" si="59"/>
        <v>0</v>
      </c>
      <c r="O57" s="65"/>
      <c r="P57" s="65"/>
      <c r="Q57" s="65"/>
      <c r="R57" s="65">
        <f t="shared" si="60"/>
        <v>192.51167953667954</v>
      </c>
      <c r="S57" s="65">
        <f t="shared" si="61"/>
        <v>0</v>
      </c>
      <c r="T57" s="65">
        <f t="shared" si="83"/>
        <v>0</v>
      </c>
      <c r="U57" s="66">
        <f t="shared" si="62"/>
        <v>192.51167953667954</v>
      </c>
      <c r="V57" s="132"/>
      <c r="W57" s="62"/>
      <c r="X57" s="62"/>
      <c r="Y57" s="62"/>
      <c r="Z57" s="59">
        <f t="shared" si="63"/>
        <v>0</v>
      </c>
      <c r="AA57" s="59">
        <f t="shared" si="64"/>
        <v>0</v>
      </c>
      <c r="AB57" s="59">
        <f t="shared" si="65"/>
        <v>0</v>
      </c>
      <c r="AC57" s="65"/>
      <c r="AD57" s="65"/>
      <c r="AE57" s="65"/>
      <c r="AF57" s="65">
        <f t="shared" si="66"/>
        <v>0</v>
      </c>
      <c r="AG57" s="65">
        <f t="shared" si="84"/>
        <v>0</v>
      </c>
      <c r="AH57" s="65">
        <f t="shared" si="74"/>
        <v>0</v>
      </c>
      <c r="AI57" s="66">
        <f t="shared" si="67"/>
        <v>0</v>
      </c>
      <c r="AJ57" s="62"/>
      <c r="AK57" s="62"/>
      <c r="AL57" s="21"/>
      <c r="AM57" s="65"/>
      <c r="AN57" s="65"/>
      <c r="AO57" s="90"/>
      <c r="AP57" s="65">
        <f t="shared" si="85"/>
        <v>0</v>
      </c>
      <c r="AQ57" s="65">
        <f t="shared" si="75"/>
        <v>0</v>
      </c>
      <c r="AR57" s="65">
        <f t="shared" si="76"/>
        <v>0</v>
      </c>
      <c r="AS57" s="66">
        <f t="shared" si="68"/>
        <v>0</v>
      </c>
      <c r="AT57" s="135"/>
      <c r="AU57" s="141"/>
      <c r="AV57" s="73"/>
      <c r="AW57" s="73"/>
      <c r="AX57" s="73"/>
      <c r="AY57" s="75"/>
      <c r="AZ57" s="65">
        <f t="shared" si="77"/>
        <v>0</v>
      </c>
      <c r="BA57" s="65">
        <f t="shared" si="78"/>
        <v>0</v>
      </c>
      <c r="BB57" s="65">
        <f t="shared" si="86"/>
        <v>0</v>
      </c>
      <c r="BC57" s="66">
        <f t="shared" si="69"/>
        <v>0</v>
      </c>
      <c r="BD57" s="141"/>
      <c r="BE57" s="119"/>
      <c r="BF57" s="136"/>
      <c r="BG57" s="73"/>
      <c r="BH57" s="75"/>
      <c r="BI57" s="92"/>
      <c r="BJ57" s="65">
        <f t="shared" si="79"/>
        <v>0</v>
      </c>
      <c r="BK57" s="65">
        <f t="shared" si="87"/>
        <v>0</v>
      </c>
      <c r="BL57" s="79">
        <f t="shared" si="80"/>
        <v>0</v>
      </c>
      <c r="BM57" s="66">
        <f t="shared" si="70"/>
        <v>0</v>
      </c>
      <c r="BN57" s="141"/>
      <c r="BO57" s="119"/>
      <c r="BP57" s="136"/>
      <c r="BQ57" s="73"/>
      <c r="BR57" s="73"/>
      <c r="BS57" s="75"/>
      <c r="BT57" s="65">
        <f t="shared" si="88"/>
        <v>0</v>
      </c>
      <c r="BU57" s="65">
        <f t="shared" si="81"/>
        <v>0</v>
      </c>
      <c r="BV57" s="79">
        <f t="shared" si="92"/>
        <v>0</v>
      </c>
      <c r="BW57" s="66">
        <f t="shared" si="71"/>
        <v>0</v>
      </c>
      <c r="BX57" s="119"/>
      <c r="BY57" s="152"/>
      <c r="BZ57" s="84"/>
      <c r="CA57" s="73"/>
      <c r="CB57" s="75"/>
      <c r="CD57" s="65">
        <f t="shared" si="82"/>
        <v>0</v>
      </c>
      <c r="CE57" s="65">
        <f t="shared" si="93"/>
        <v>0</v>
      </c>
      <c r="CF57" s="65">
        <f t="shared" si="89"/>
        <v>0</v>
      </c>
      <c r="CG57" s="66">
        <f t="shared" si="72"/>
        <v>0</v>
      </c>
      <c r="CH57" s="152"/>
      <c r="CI57" s="84"/>
      <c r="CJ57" s="84"/>
      <c r="CK57" s="75"/>
      <c r="CN57" s="65">
        <f t="shared" si="94"/>
        <v>0</v>
      </c>
      <c r="CO57" s="65">
        <f t="shared" si="90"/>
        <v>0</v>
      </c>
      <c r="CP57" s="65">
        <f t="shared" si="73"/>
        <v>0</v>
      </c>
      <c r="CQ57" s="66">
        <f t="shared" si="53"/>
        <v>0</v>
      </c>
      <c r="CS57" s="122" t="s">
        <v>98</v>
      </c>
      <c r="CT57" s="123" t="s">
        <v>99</v>
      </c>
      <c r="CU57" s="124">
        <v>2019</v>
      </c>
      <c r="CV57" s="133">
        <f>$CD$5</f>
        <v>425</v>
      </c>
      <c r="CW57" s="125">
        <v>953.67</v>
      </c>
      <c r="CX57" s="125">
        <f t="shared" si="91"/>
        <v>22.809749999999983</v>
      </c>
      <c r="CY57" s="126">
        <v>2022</v>
      </c>
    </row>
    <row r="58" spans="1:103" ht="12.9" customHeight="1" x14ac:dyDescent="0.3">
      <c r="A58" s="59">
        <v>51</v>
      </c>
      <c r="B58" s="115" t="s">
        <v>119</v>
      </c>
      <c r="C58" s="115" t="s">
        <v>67</v>
      </c>
      <c r="D58" s="88"/>
      <c r="E58" s="88"/>
      <c r="F58" s="88"/>
      <c r="G58" s="88"/>
      <c r="H58" s="88"/>
      <c r="I58" s="59">
        <f t="shared" si="54"/>
        <v>0</v>
      </c>
      <c r="J58" s="59">
        <f t="shared" si="55"/>
        <v>0</v>
      </c>
      <c r="K58" s="59">
        <f t="shared" si="56"/>
        <v>0</v>
      </c>
      <c r="L58" s="59">
        <f t="shared" si="57"/>
        <v>0</v>
      </c>
      <c r="M58" s="59">
        <f t="shared" si="58"/>
        <v>0</v>
      </c>
      <c r="N58" s="59">
        <f t="shared" si="59"/>
        <v>0</v>
      </c>
      <c r="O58" s="65"/>
      <c r="P58" s="65"/>
      <c r="Q58" s="65"/>
      <c r="R58" s="65">
        <f t="shared" si="60"/>
        <v>0</v>
      </c>
      <c r="S58" s="65">
        <f t="shared" si="61"/>
        <v>0</v>
      </c>
      <c r="T58" s="65">
        <f t="shared" si="83"/>
        <v>0</v>
      </c>
      <c r="U58" s="66">
        <f t="shared" si="62"/>
        <v>0</v>
      </c>
      <c r="V58" s="89"/>
      <c r="W58" s="88"/>
      <c r="X58" s="88"/>
      <c r="Y58" s="88"/>
      <c r="Z58" s="59">
        <f t="shared" si="63"/>
        <v>0</v>
      </c>
      <c r="AA58" s="59">
        <f t="shared" si="64"/>
        <v>0</v>
      </c>
      <c r="AB58" s="59">
        <f t="shared" si="65"/>
        <v>0</v>
      </c>
      <c r="AC58" s="65"/>
      <c r="AD58" s="65"/>
      <c r="AE58" s="65"/>
      <c r="AF58" s="65">
        <f t="shared" si="66"/>
        <v>0</v>
      </c>
      <c r="AG58" s="65">
        <f t="shared" si="84"/>
        <v>0</v>
      </c>
      <c r="AH58" s="65">
        <f t="shared" si="74"/>
        <v>0</v>
      </c>
      <c r="AI58" s="66">
        <f t="shared" si="67"/>
        <v>0</v>
      </c>
      <c r="AJ58" s="88"/>
      <c r="AK58" s="88"/>
      <c r="AL58" s="21"/>
      <c r="AM58" s="65"/>
      <c r="AN58" s="65"/>
      <c r="AO58" s="90"/>
      <c r="AP58" s="65">
        <f t="shared" si="85"/>
        <v>0</v>
      </c>
      <c r="AQ58" s="65">
        <f t="shared" si="75"/>
        <v>0</v>
      </c>
      <c r="AR58" s="65">
        <f t="shared" si="76"/>
        <v>0</v>
      </c>
      <c r="AS58" s="66">
        <f t="shared" si="68"/>
        <v>0</v>
      </c>
      <c r="AT58" s="91"/>
      <c r="AU58" s="141"/>
      <c r="AV58" s="73"/>
      <c r="AW58" s="73"/>
      <c r="AX58" s="73"/>
      <c r="AY58" s="75"/>
      <c r="AZ58" s="65">
        <f t="shared" si="77"/>
        <v>0</v>
      </c>
      <c r="BA58" s="65">
        <f t="shared" si="78"/>
        <v>0</v>
      </c>
      <c r="BB58" s="65">
        <f t="shared" si="86"/>
        <v>0</v>
      </c>
      <c r="BC58" s="66">
        <f t="shared" si="69"/>
        <v>0</v>
      </c>
      <c r="BD58" s="141"/>
      <c r="BE58" s="119"/>
      <c r="BF58" s="136"/>
      <c r="BG58" s="73"/>
      <c r="BH58" s="75"/>
      <c r="BI58" s="92"/>
      <c r="BJ58" s="65">
        <f t="shared" si="79"/>
        <v>0</v>
      </c>
      <c r="BK58" s="65">
        <f t="shared" si="87"/>
        <v>0</v>
      </c>
      <c r="BL58" s="79">
        <f t="shared" si="80"/>
        <v>0</v>
      </c>
      <c r="BM58" s="66">
        <f t="shared" si="70"/>
        <v>0</v>
      </c>
      <c r="BN58" s="141"/>
      <c r="BO58" s="119"/>
      <c r="BP58" s="136"/>
      <c r="BQ58" s="73"/>
      <c r="BR58" s="73"/>
      <c r="BS58" s="75"/>
      <c r="BT58" s="65">
        <f t="shared" si="88"/>
        <v>0</v>
      </c>
      <c r="BU58" s="65">
        <f t="shared" si="81"/>
        <v>0</v>
      </c>
      <c r="BV58" s="79">
        <f t="shared" si="92"/>
        <v>0</v>
      </c>
      <c r="BW58" s="66">
        <f t="shared" si="71"/>
        <v>0</v>
      </c>
      <c r="BX58" s="119"/>
      <c r="BY58" s="152"/>
      <c r="BZ58" s="84"/>
      <c r="CA58" s="73"/>
      <c r="CB58" s="75"/>
      <c r="CD58" s="65">
        <f t="shared" si="82"/>
        <v>0</v>
      </c>
      <c r="CE58" s="65">
        <f t="shared" si="93"/>
        <v>0</v>
      </c>
      <c r="CF58" s="65">
        <f t="shared" si="89"/>
        <v>0</v>
      </c>
      <c r="CG58" s="66">
        <f t="shared" si="72"/>
        <v>0</v>
      </c>
      <c r="CH58" s="152"/>
      <c r="CI58" s="84"/>
      <c r="CJ58" s="84"/>
      <c r="CK58" s="75"/>
      <c r="CN58" s="65">
        <f t="shared" si="94"/>
        <v>0</v>
      </c>
      <c r="CO58" s="65">
        <f t="shared" si="90"/>
        <v>0</v>
      </c>
      <c r="CP58" s="65">
        <f t="shared" si="73"/>
        <v>0</v>
      </c>
      <c r="CQ58" s="66">
        <f t="shared" si="53"/>
        <v>0</v>
      </c>
      <c r="CS58" s="122" t="s">
        <v>35</v>
      </c>
      <c r="CT58" s="123" t="s">
        <v>102</v>
      </c>
      <c r="CU58" s="124">
        <v>2019</v>
      </c>
      <c r="CV58" s="133">
        <f>$CD$5</f>
        <v>425</v>
      </c>
      <c r="CW58" s="125">
        <v>949.95</v>
      </c>
      <c r="CX58" s="125">
        <f t="shared" si="91"/>
        <v>21.228750000000019</v>
      </c>
      <c r="CY58" s="126">
        <v>2022</v>
      </c>
    </row>
    <row r="59" spans="1:103" ht="12.9" customHeight="1" x14ac:dyDescent="0.3">
      <c r="A59" s="59">
        <v>52</v>
      </c>
      <c r="B59" s="115" t="s">
        <v>120</v>
      </c>
      <c r="C59" s="151" t="s">
        <v>33</v>
      </c>
      <c r="D59" s="62"/>
      <c r="E59" s="64">
        <v>2117</v>
      </c>
      <c r="F59" s="62"/>
      <c r="G59" s="88"/>
      <c r="H59" s="63">
        <v>5888</v>
      </c>
      <c r="I59" s="59">
        <f t="shared" si="54"/>
        <v>0</v>
      </c>
      <c r="J59" s="59">
        <f t="shared" si="55"/>
        <v>203.57004274682845</v>
      </c>
      <c r="K59" s="59">
        <f t="shared" si="56"/>
        <v>0</v>
      </c>
      <c r="L59" s="59">
        <f t="shared" si="57"/>
        <v>0</v>
      </c>
      <c r="M59" s="59">
        <f t="shared" si="58"/>
        <v>0</v>
      </c>
      <c r="N59" s="59">
        <f t="shared" si="59"/>
        <v>0</v>
      </c>
      <c r="O59" s="65"/>
      <c r="P59" s="65"/>
      <c r="Q59" s="65"/>
      <c r="R59" s="65">
        <f t="shared" si="60"/>
        <v>203.57004274682845</v>
      </c>
      <c r="S59" s="65">
        <f t="shared" si="61"/>
        <v>0</v>
      </c>
      <c r="T59" s="65">
        <f t="shared" si="83"/>
        <v>349.11599827511856</v>
      </c>
      <c r="U59" s="66">
        <f t="shared" si="62"/>
        <v>552.68604102194695</v>
      </c>
      <c r="V59" s="132"/>
      <c r="W59" s="88"/>
      <c r="X59" s="63">
        <v>5888</v>
      </c>
      <c r="Y59" s="63"/>
      <c r="Z59" s="59">
        <f t="shared" si="63"/>
        <v>0</v>
      </c>
      <c r="AA59" s="59">
        <f t="shared" si="64"/>
        <v>0</v>
      </c>
      <c r="AB59" s="59">
        <f t="shared" si="65"/>
        <v>0</v>
      </c>
      <c r="AC59" s="65"/>
      <c r="AD59" s="65"/>
      <c r="AE59" s="65"/>
      <c r="AF59" s="65">
        <f t="shared" si="66"/>
        <v>0</v>
      </c>
      <c r="AG59" s="65">
        <f t="shared" si="84"/>
        <v>285.64036222509702</v>
      </c>
      <c r="AH59" s="65">
        <f t="shared" si="74"/>
        <v>0</v>
      </c>
      <c r="AI59" s="66">
        <f t="shared" si="67"/>
        <v>285.64036222509702</v>
      </c>
      <c r="AJ59" s="63">
        <v>5888</v>
      </c>
      <c r="AK59" s="63"/>
      <c r="AL59" s="21"/>
      <c r="AM59" s="65"/>
      <c r="AN59" s="65"/>
      <c r="AO59" s="90"/>
      <c r="AP59" s="65">
        <f t="shared" si="85"/>
        <v>269.77145321259161</v>
      </c>
      <c r="AQ59" s="65">
        <f t="shared" si="75"/>
        <v>0</v>
      </c>
      <c r="AR59" s="65">
        <f t="shared" si="76"/>
        <v>0</v>
      </c>
      <c r="AS59" s="66">
        <f t="shared" si="68"/>
        <v>269.77145321259161</v>
      </c>
      <c r="AT59" s="144"/>
      <c r="AU59" s="141"/>
      <c r="AV59" s="73"/>
      <c r="AW59" s="73"/>
      <c r="AX59" s="73"/>
      <c r="AY59" s="75"/>
      <c r="AZ59" s="65">
        <f t="shared" si="77"/>
        <v>0</v>
      </c>
      <c r="BA59" s="65">
        <f t="shared" si="78"/>
        <v>0</v>
      </c>
      <c r="BB59" s="65">
        <f t="shared" si="86"/>
        <v>0</v>
      </c>
      <c r="BC59" s="66">
        <f t="shared" si="69"/>
        <v>0</v>
      </c>
      <c r="BD59" s="141"/>
      <c r="BE59" s="119"/>
      <c r="BF59" s="136"/>
      <c r="BG59" s="73"/>
      <c r="BH59" s="75"/>
      <c r="BJ59" s="65">
        <f t="shared" si="79"/>
        <v>0</v>
      </c>
      <c r="BK59" s="65">
        <f t="shared" si="87"/>
        <v>0</v>
      </c>
      <c r="BL59" s="79">
        <f t="shared" si="80"/>
        <v>0</v>
      </c>
      <c r="BM59" s="66">
        <f t="shared" si="70"/>
        <v>0</v>
      </c>
      <c r="BN59" s="141"/>
      <c r="BO59" s="119"/>
      <c r="BP59" s="136"/>
      <c r="BQ59" s="73"/>
      <c r="BR59" s="73"/>
      <c r="BS59" s="75"/>
      <c r="BT59" s="65">
        <f t="shared" si="88"/>
        <v>0</v>
      </c>
      <c r="BU59" s="65">
        <f t="shared" si="81"/>
        <v>0</v>
      </c>
      <c r="BV59" s="79">
        <f t="shared" si="92"/>
        <v>0</v>
      </c>
      <c r="BW59" s="66">
        <f t="shared" si="71"/>
        <v>0</v>
      </c>
      <c r="BX59" s="119"/>
      <c r="BY59" s="152"/>
      <c r="BZ59" s="84"/>
      <c r="CA59" s="73"/>
      <c r="CB59" s="75"/>
      <c r="CD59" s="65">
        <f t="shared" si="82"/>
        <v>0</v>
      </c>
      <c r="CE59" s="65">
        <f t="shared" si="93"/>
        <v>0</v>
      </c>
      <c r="CF59" s="65">
        <f t="shared" si="89"/>
        <v>0</v>
      </c>
      <c r="CG59" s="66">
        <f t="shared" si="72"/>
        <v>0</v>
      </c>
      <c r="CH59" s="152"/>
      <c r="CI59" s="84"/>
      <c r="CJ59" s="84"/>
      <c r="CK59" s="75"/>
      <c r="CN59" s="65">
        <f t="shared" si="94"/>
        <v>0</v>
      </c>
      <c r="CO59" s="65">
        <f t="shared" si="90"/>
        <v>0</v>
      </c>
      <c r="CP59" s="65">
        <f t="shared" si="73"/>
        <v>0</v>
      </c>
      <c r="CQ59" s="66">
        <f t="shared" si="53"/>
        <v>0</v>
      </c>
      <c r="CS59" s="122" t="s">
        <v>44</v>
      </c>
      <c r="CT59" s="123" t="s">
        <v>102</v>
      </c>
      <c r="CU59" s="124">
        <v>2019</v>
      </c>
      <c r="CV59" s="133">
        <f>$CD$5</f>
        <v>425</v>
      </c>
      <c r="CW59" s="125">
        <v>906.67</v>
      </c>
      <c r="CX59" s="125">
        <f t="shared" si="91"/>
        <v>2.8347499999999823</v>
      </c>
      <c r="CY59" s="126">
        <v>2022</v>
      </c>
    </row>
    <row r="60" spans="1:103" ht="12.9" customHeight="1" x14ac:dyDescent="0.3">
      <c r="A60" s="59">
        <v>53</v>
      </c>
      <c r="B60" s="115" t="s">
        <v>121</v>
      </c>
      <c r="C60" s="60" t="s">
        <v>31</v>
      </c>
      <c r="D60" s="62"/>
      <c r="E60" s="62"/>
      <c r="F60" s="62"/>
      <c r="G60" s="62"/>
      <c r="H60" s="62"/>
      <c r="I60" s="59">
        <f t="shared" si="54"/>
        <v>0</v>
      </c>
      <c r="J60" s="59">
        <f t="shared" si="55"/>
        <v>0</v>
      </c>
      <c r="K60" s="59">
        <f t="shared" si="56"/>
        <v>0</v>
      </c>
      <c r="L60" s="59">
        <f t="shared" si="57"/>
        <v>0</v>
      </c>
      <c r="M60" s="59">
        <f t="shared" si="58"/>
        <v>0</v>
      </c>
      <c r="N60" s="59">
        <f t="shared" si="59"/>
        <v>0</v>
      </c>
      <c r="O60" s="65"/>
      <c r="P60" s="65"/>
      <c r="Q60" s="65"/>
      <c r="R60" s="65">
        <f t="shared" si="60"/>
        <v>0</v>
      </c>
      <c r="S60" s="65">
        <f t="shared" si="61"/>
        <v>0</v>
      </c>
      <c r="T60" s="65">
        <f t="shared" si="83"/>
        <v>0</v>
      </c>
      <c r="U60" s="66">
        <f t="shared" si="62"/>
        <v>0</v>
      </c>
      <c r="V60" s="132"/>
      <c r="W60" s="62"/>
      <c r="X60" s="62"/>
      <c r="Y60" s="62"/>
      <c r="Z60" s="59">
        <f t="shared" si="63"/>
        <v>0</v>
      </c>
      <c r="AA60" s="59">
        <f t="shared" si="64"/>
        <v>0</v>
      </c>
      <c r="AB60" s="59">
        <f t="shared" si="65"/>
        <v>0</v>
      </c>
      <c r="AC60" s="65"/>
      <c r="AD60" s="65"/>
      <c r="AE60" s="65"/>
      <c r="AF60" s="65">
        <f t="shared" si="66"/>
        <v>0</v>
      </c>
      <c r="AG60" s="65">
        <f t="shared" si="84"/>
        <v>0</v>
      </c>
      <c r="AH60" s="65">
        <f t="shared" si="74"/>
        <v>0</v>
      </c>
      <c r="AI60" s="66">
        <f t="shared" si="67"/>
        <v>0</v>
      </c>
      <c r="AJ60" s="62"/>
      <c r="AK60" s="62"/>
      <c r="AL60" s="21"/>
      <c r="AM60" s="65"/>
      <c r="AN60" s="65"/>
      <c r="AO60" s="90"/>
      <c r="AP60" s="65">
        <f t="shared" si="85"/>
        <v>0</v>
      </c>
      <c r="AQ60" s="65">
        <f t="shared" si="75"/>
        <v>0</v>
      </c>
      <c r="AR60" s="65">
        <f t="shared" si="76"/>
        <v>0</v>
      </c>
      <c r="AS60" s="66">
        <f t="shared" si="68"/>
        <v>0</v>
      </c>
      <c r="AT60" s="135"/>
      <c r="AU60" s="141"/>
      <c r="AV60" s="73"/>
      <c r="AW60" s="73"/>
      <c r="AX60" s="73"/>
      <c r="AY60" s="75"/>
      <c r="AZ60" s="65">
        <f t="shared" si="77"/>
        <v>0</v>
      </c>
      <c r="BA60" s="65">
        <f t="shared" si="78"/>
        <v>0</v>
      </c>
      <c r="BB60" s="65">
        <f t="shared" si="86"/>
        <v>0</v>
      </c>
      <c r="BC60" s="66">
        <f t="shared" si="69"/>
        <v>0</v>
      </c>
      <c r="BD60" s="141"/>
      <c r="BE60" s="119"/>
      <c r="BF60" s="136"/>
      <c r="BG60" s="73"/>
      <c r="BH60" s="75"/>
      <c r="BI60" s="92"/>
      <c r="BJ60" s="65">
        <f t="shared" si="79"/>
        <v>0</v>
      </c>
      <c r="BK60" s="65">
        <f t="shared" si="87"/>
        <v>0</v>
      </c>
      <c r="BL60" s="79">
        <f t="shared" si="80"/>
        <v>0</v>
      </c>
      <c r="BM60" s="66">
        <f t="shared" si="70"/>
        <v>0</v>
      </c>
      <c r="BN60" s="141"/>
      <c r="BO60" s="119"/>
      <c r="BP60" s="136"/>
      <c r="BQ60" s="73"/>
      <c r="BR60" s="73"/>
      <c r="BS60" s="75"/>
      <c r="BT60" s="65">
        <f t="shared" si="88"/>
        <v>0</v>
      </c>
      <c r="BU60" s="65">
        <f t="shared" si="81"/>
        <v>0</v>
      </c>
      <c r="BV60" s="79">
        <f t="shared" si="92"/>
        <v>0</v>
      </c>
      <c r="BW60" s="66">
        <f t="shared" si="71"/>
        <v>0</v>
      </c>
      <c r="BX60" s="119"/>
      <c r="BY60" s="152"/>
      <c r="BZ60" s="84"/>
      <c r="CA60" s="73"/>
      <c r="CB60" s="75"/>
      <c r="CD60" s="65">
        <f t="shared" si="82"/>
        <v>0</v>
      </c>
      <c r="CE60" s="65">
        <f t="shared" si="93"/>
        <v>0</v>
      </c>
      <c r="CF60" s="65">
        <f t="shared" si="89"/>
        <v>0</v>
      </c>
      <c r="CG60" s="66">
        <f t="shared" si="72"/>
        <v>0</v>
      </c>
      <c r="CH60" s="152"/>
      <c r="CI60" s="84"/>
      <c r="CJ60" s="84"/>
      <c r="CK60" s="75"/>
      <c r="CN60" s="65">
        <f t="shared" si="94"/>
        <v>0</v>
      </c>
      <c r="CO60" s="65">
        <f t="shared" si="90"/>
        <v>0</v>
      </c>
      <c r="CP60" s="65">
        <f t="shared" si="73"/>
        <v>0</v>
      </c>
      <c r="CQ60" s="66">
        <f t="shared" si="53"/>
        <v>0</v>
      </c>
      <c r="CS60" s="122" t="s">
        <v>98</v>
      </c>
      <c r="CT60" s="123" t="s">
        <v>115</v>
      </c>
      <c r="CU60" s="124">
        <v>2020</v>
      </c>
      <c r="CV60" s="170">
        <f>$CE$5</f>
        <v>450</v>
      </c>
      <c r="CW60" s="125">
        <v>954.74</v>
      </c>
      <c r="CX60" s="125">
        <f t="shared" si="91"/>
        <v>24.633000000000006</v>
      </c>
      <c r="CY60" s="126">
        <v>2022</v>
      </c>
    </row>
    <row r="61" spans="1:103" ht="12.9" customHeight="1" x14ac:dyDescent="0.3">
      <c r="A61" s="59">
        <v>54</v>
      </c>
      <c r="B61" s="115" t="s">
        <v>122</v>
      </c>
      <c r="C61" s="171" t="s">
        <v>67</v>
      </c>
      <c r="D61" s="63">
        <v>2233</v>
      </c>
      <c r="E61" s="88"/>
      <c r="F61" s="88"/>
      <c r="G61" s="88"/>
      <c r="H61" s="88"/>
      <c r="I61" s="59">
        <f t="shared" si="54"/>
        <v>134.42280453257789</v>
      </c>
      <c r="J61" s="59">
        <f t="shared" si="55"/>
        <v>0</v>
      </c>
      <c r="K61" s="59">
        <f t="shared" si="56"/>
        <v>142.08212940121845</v>
      </c>
      <c r="L61" s="59">
        <f t="shared" si="57"/>
        <v>0</v>
      </c>
      <c r="M61" s="59">
        <f t="shared" si="58"/>
        <v>0</v>
      </c>
      <c r="N61" s="59">
        <f t="shared" si="59"/>
        <v>0</v>
      </c>
      <c r="O61" s="65"/>
      <c r="P61" s="65"/>
      <c r="Q61" s="65"/>
      <c r="R61" s="65">
        <f t="shared" si="60"/>
        <v>142.08212940121845</v>
      </c>
      <c r="S61" s="65">
        <f t="shared" si="61"/>
        <v>0</v>
      </c>
      <c r="T61" s="65">
        <f t="shared" si="83"/>
        <v>0</v>
      </c>
      <c r="U61" s="66">
        <f t="shared" si="62"/>
        <v>142.08212940121845</v>
      </c>
      <c r="V61" s="89"/>
      <c r="W61" s="88"/>
      <c r="X61" s="88"/>
      <c r="Y61" s="88"/>
      <c r="Z61" s="59">
        <f t="shared" si="63"/>
        <v>0</v>
      </c>
      <c r="AA61" s="59">
        <f t="shared" si="64"/>
        <v>0</v>
      </c>
      <c r="AB61" s="59">
        <f t="shared" si="65"/>
        <v>0</v>
      </c>
      <c r="AC61" s="65"/>
      <c r="AD61" s="65"/>
      <c r="AE61" s="65"/>
      <c r="AF61" s="65">
        <f t="shared" si="66"/>
        <v>0</v>
      </c>
      <c r="AG61" s="65">
        <f t="shared" si="84"/>
        <v>0</v>
      </c>
      <c r="AH61" s="65">
        <f t="shared" si="74"/>
        <v>0</v>
      </c>
      <c r="AI61" s="66">
        <f t="shared" si="67"/>
        <v>0</v>
      </c>
      <c r="AJ61" s="88"/>
      <c r="AK61" s="88"/>
      <c r="AL61" s="21"/>
      <c r="AM61" s="65"/>
      <c r="AN61" s="65"/>
      <c r="AO61" s="90"/>
      <c r="AP61" s="65">
        <f t="shared" si="85"/>
        <v>0</v>
      </c>
      <c r="AQ61" s="65">
        <f t="shared" si="75"/>
        <v>0</v>
      </c>
      <c r="AR61" s="65">
        <f t="shared" si="76"/>
        <v>0</v>
      </c>
      <c r="AS61" s="66">
        <f t="shared" si="68"/>
        <v>0</v>
      </c>
      <c r="AT61" s="91"/>
      <c r="AU61" s="141"/>
      <c r="AV61" s="73"/>
      <c r="AW61" s="73"/>
      <c r="AX61" s="73"/>
      <c r="AY61" s="75"/>
      <c r="AZ61" s="65">
        <f t="shared" si="77"/>
        <v>0</v>
      </c>
      <c r="BA61" s="65">
        <f t="shared" si="78"/>
        <v>0</v>
      </c>
      <c r="BB61" s="65">
        <f t="shared" si="86"/>
        <v>0</v>
      </c>
      <c r="BC61" s="66">
        <f t="shared" si="69"/>
        <v>0</v>
      </c>
      <c r="BD61" s="141"/>
      <c r="BE61" s="119"/>
      <c r="BF61" s="136"/>
      <c r="BG61" s="73"/>
      <c r="BH61" s="75"/>
      <c r="BJ61" s="65">
        <f t="shared" si="79"/>
        <v>0</v>
      </c>
      <c r="BK61" s="65">
        <f t="shared" si="87"/>
        <v>0</v>
      </c>
      <c r="BL61" s="79">
        <f t="shared" si="80"/>
        <v>0</v>
      </c>
      <c r="BM61" s="66">
        <f t="shared" si="70"/>
        <v>0</v>
      </c>
      <c r="BN61" s="141"/>
      <c r="BO61" s="119"/>
      <c r="BP61" s="136"/>
      <c r="BQ61" s="73"/>
      <c r="BR61" s="73"/>
      <c r="BS61" s="75"/>
      <c r="BT61" s="65">
        <f t="shared" si="88"/>
        <v>0</v>
      </c>
      <c r="BU61" s="65">
        <f t="shared" si="81"/>
        <v>0</v>
      </c>
      <c r="BV61" s="79">
        <f t="shared" si="92"/>
        <v>0</v>
      </c>
      <c r="BW61" s="66">
        <f t="shared" si="71"/>
        <v>0</v>
      </c>
      <c r="BX61" s="119"/>
      <c r="BY61" s="152"/>
      <c r="BZ61" s="84"/>
      <c r="CA61" s="73"/>
      <c r="CB61" s="75"/>
      <c r="CD61" s="65">
        <f t="shared" si="82"/>
        <v>0</v>
      </c>
      <c r="CE61" s="65">
        <f t="shared" si="93"/>
        <v>0</v>
      </c>
      <c r="CF61" s="65">
        <f t="shared" si="89"/>
        <v>0</v>
      </c>
      <c r="CG61" s="66">
        <f t="shared" si="72"/>
        <v>0</v>
      </c>
      <c r="CH61" s="152"/>
      <c r="CI61" s="84"/>
      <c r="CJ61" s="84"/>
      <c r="CK61" s="75"/>
      <c r="CN61" s="65">
        <f t="shared" si="94"/>
        <v>0</v>
      </c>
      <c r="CO61" s="65">
        <f t="shared" si="90"/>
        <v>0</v>
      </c>
      <c r="CP61" s="65">
        <f t="shared" si="73"/>
        <v>0</v>
      </c>
      <c r="CQ61" s="66">
        <f t="shared" ref="CQ61:CQ92" si="95">SUM(CN61+CK61,CO61+CL61,CP61+CM61)-MIN(CN61+CK61,CO61+CL61,CP61+CM61)</f>
        <v>0</v>
      </c>
      <c r="CS61" s="122" t="s">
        <v>42</v>
      </c>
      <c r="CT61" s="123" t="s">
        <v>117</v>
      </c>
      <c r="CU61" s="124">
        <v>2020</v>
      </c>
      <c r="CV61" s="170">
        <f>$CE$5</f>
        <v>450</v>
      </c>
      <c r="CW61" s="125">
        <v>923.69</v>
      </c>
      <c r="CX61" s="125">
        <f t="shared" si="91"/>
        <v>10.660500000000024</v>
      </c>
      <c r="CY61" s="126">
        <v>2022</v>
      </c>
    </row>
    <row r="62" spans="1:103" ht="12.9" customHeight="1" x14ac:dyDescent="0.3">
      <c r="A62" s="59">
        <v>55</v>
      </c>
      <c r="B62" s="115" t="s">
        <v>123</v>
      </c>
      <c r="C62" s="60" t="s">
        <v>45</v>
      </c>
      <c r="D62" s="62"/>
      <c r="E62" s="88"/>
      <c r="F62" s="88"/>
      <c r="G62" s="88"/>
      <c r="H62" s="88"/>
      <c r="I62" s="59">
        <f t="shared" si="54"/>
        <v>0</v>
      </c>
      <c r="J62" s="59">
        <f t="shared" si="55"/>
        <v>0</v>
      </c>
      <c r="K62" s="59">
        <f t="shared" si="56"/>
        <v>0</v>
      </c>
      <c r="L62" s="59">
        <f t="shared" si="57"/>
        <v>0</v>
      </c>
      <c r="M62" s="59">
        <f t="shared" si="58"/>
        <v>0</v>
      </c>
      <c r="N62" s="59">
        <f t="shared" si="59"/>
        <v>0</v>
      </c>
      <c r="O62" s="65"/>
      <c r="P62" s="65"/>
      <c r="Q62" s="65"/>
      <c r="R62" s="65">
        <f t="shared" si="60"/>
        <v>0</v>
      </c>
      <c r="S62" s="65">
        <f t="shared" si="61"/>
        <v>0</v>
      </c>
      <c r="T62" s="65">
        <f t="shared" si="83"/>
        <v>0</v>
      </c>
      <c r="U62" s="66">
        <f t="shared" si="62"/>
        <v>0</v>
      </c>
      <c r="V62" s="89"/>
      <c r="W62" s="88"/>
      <c r="X62" s="88"/>
      <c r="Y62" s="88"/>
      <c r="Z62" s="59">
        <f t="shared" si="63"/>
        <v>0</v>
      </c>
      <c r="AA62" s="59">
        <f t="shared" si="64"/>
        <v>0</v>
      </c>
      <c r="AB62" s="59">
        <f t="shared" si="65"/>
        <v>0</v>
      </c>
      <c r="AC62" s="65"/>
      <c r="AD62" s="65"/>
      <c r="AE62" s="65"/>
      <c r="AF62" s="65">
        <f t="shared" si="66"/>
        <v>0</v>
      </c>
      <c r="AG62" s="65">
        <f t="shared" si="84"/>
        <v>0</v>
      </c>
      <c r="AH62" s="65">
        <f t="shared" si="74"/>
        <v>0</v>
      </c>
      <c r="AI62" s="66">
        <f t="shared" si="67"/>
        <v>0</v>
      </c>
      <c r="AJ62" s="88"/>
      <c r="AK62" s="88"/>
      <c r="AL62" s="21"/>
      <c r="AM62" s="65"/>
      <c r="AN62" s="65"/>
      <c r="AO62" s="90"/>
      <c r="AP62" s="65">
        <f t="shared" si="85"/>
        <v>0</v>
      </c>
      <c r="AQ62" s="65">
        <f t="shared" si="75"/>
        <v>0</v>
      </c>
      <c r="AR62" s="65">
        <f t="shared" si="76"/>
        <v>0</v>
      </c>
      <c r="AS62" s="66">
        <f t="shared" si="68"/>
        <v>0</v>
      </c>
      <c r="AT62" s="91"/>
      <c r="AU62" s="141"/>
      <c r="AV62" s="73"/>
      <c r="AW62" s="73"/>
      <c r="AX62" s="73"/>
      <c r="AY62" s="75"/>
      <c r="AZ62" s="65">
        <f t="shared" si="77"/>
        <v>0</v>
      </c>
      <c r="BA62" s="65">
        <f t="shared" si="78"/>
        <v>0</v>
      </c>
      <c r="BB62" s="65">
        <f t="shared" si="86"/>
        <v>0</v>
      </c>
      <c r="BC62" s="66">
        <f t="shared" si="69"/>
        <v>0</v>
      </c>
      <c r="BD62" s="141"/>
      <c r="BE62" s="119"/>
      <c r="BF62" s="136"/>
      <c r="BG62" s="73"/>
      <c r="BH62" s="75"/>
      <c r="BJ62" s="65">
        <f t="shared" si="79"/>
        <v>0</v>
      </c>
      <c r="BK62" s="65">
        <f t="shared" si="87"/>
        <v>0</v>
      </c>
      <c r="BL62" s="79">
        <f t="shared" si="80"/>
        <v>0</v>
      </c>
      <c r="BM62" s="66">
        <f t="shared" si="70"/>
        <v>0</v>
      </c>
      <c r="BN62" s="141"/>
      <c r="BO62" s="119"/>
      <c r="BP62" s="136"/>
      <c r="BQ62" s="73"/>
      <c r="BR62" s="73"/>
      <c r="BS62" s="75"/>
      <c r="BT62" s="65">
        <f t="shared" si="88"/>
        <v>0</v>
      </c>
      <c r="BU62" s="65">
        <f t="shared" si="81"/>
        <v>0</v>
      </c>
      <c r="BV62" s="79">
        <f t="shared" si="92"/>
        <v>0</v>
      </c>
      <c r="BW62" s="66">
        <f t="shared" si="71"/>
        <v>0</v>
      </c>
      <c r="BX62" s="119"/>
      <c r="BY62" s="152"/>
      <c r="BZ62" s="84"/>
      <c r="CA62" s="73"/>
      <c r="CB62" s="75"/>
      <c r="CD62" s="65">
        <f t="shared" si="82"/>
        <v>0</v>
      </c>
      <c r="CE62" s="65">
        <f t="shared" si="93"/>
        <v>0</v>
      </c>
      <c r="CF62" s="65">
        <f t="shared" si="89"/>
        <v>0</v>
      </c>
      <c r="CG62" s="66">
        <f t="shared" si="72"/>
        <v>0</v>
      </c>
      <c r="CH62" s="152"/>
      <c r="CI62" s="84"/>
      <c r="CJ62" s="84"/>
      <c r="CK62" s="75"/>
      <c r="CN62" s="65">
        <f t="shared" si="94"/>
        <v>0</v>
      </c>
      <c r="CO62" s="65">
        <f t="shared" si="90"/>
        <v>0</v>
      </c>
      <c r="CP62" s="65">
        <f t="shared" si="73"/>
        <v>0</v>
      </c>
      <c r="CQ62" s="66">
        <f t="shared" si="95"/>
        <v>0</v>
      </c>
      <c r="CS62" s="122" t="s">
        <v>44</v>
      </c>
      <c r="CT62" s="123" t="s">
        <v>102</v>
      </c>
      <c r="CU62" s="124">
        <v>2021</v>
      </c>
      <c r="CV62" s="133">
        <f>$CF$5</f>
        <v>550</v>
      </c>
      <c r="CW62" s="170">
        <v>951.16</v>
      </c>
      <c r="CX62" s="125">
        <f t="shared" si="91"/>
        <v>28.137999999999984</v>
      </c>
      <c r="CY62" s="126">
        <v>2022</v>
      </c>
    </row>
    <row r="63" spans="1:103" ht="12.9" customHeight="1" x14ac:dyDescent="0.3">
      <c r="A63" s="59">
        <v>56</v>
      </c>
      <c r="B63" s="115" t="s">
        <v>124</v>
      </c>
      <c r="C63" s="171" t="s">
        <v>33</v>
      </c>
      <c r="D63" s="88"/>
      <c r="E63" s="88"/>
      <c r="F63" s="88"/>
      <c r="G63" s="62"/>
      <c r="H63" s="63">
        <v>3742</v>
      </c>
      <c r="I63" s="59">
        <f t="shared" si="54"/>
        <v>0</v>
      </c>
      <c r="J63" s="59">
        <f t="shared" si="55"/>
        <v>0</v>
      </c>
      <c r="K63" s="59">
        <f t="shared" si="56"/>
        <v>0</v>
      </c>
      <c r="L63" s="59">
        <f t="shared" si="57"/>
        <v>0</v>
      </c>
      <c r="M63" s="59">
        <f t="shared" si="58"/>
        <v>0</v>
      </c>
      <c r="N63" s="59">
        <f t="shared" si="59"/>
        <v>0</v>
      </c>
      <c r="O63" s="65"/>
      <c r="P63" s="65"/>
      <c r="Q63" s="65"/>
      <c r="R63" s="65">
        <f t="shared" si="60"/>
        <v>0</v>
      </c>
      <c r="S63" s="65">
        <f t="shared" si="61"/>
        <v>0</v>
      </c>
      <c r="T63" s="65">
        <f t="shared" si="83"/>
        <v>221.87365243639499</v>
      </c>
      <c r="U63" s="66">
        <f t="shared" si="62"/>
        <v>221.87365243639499</v>
      </c>
      <c r="V63" s="89"/>
      <c r="W63" s="62"/>
      <c r="X63" s="63">
        <v>3742</v>
      </c>
      <c r="Y63" s="63"/>
      <c r="Z63" s="59">
        <f t="shared" si="63"/>
        <v>0</v>
      </c>
      <c r="AA63" s="59">
        <f t="shared" si="64"/>
        <v>0</v>
      </c>
      <c r="AB63" s="59">
        <f t="shared" si="65"/>
        <v>0</v>
      </c>
      <c r="AC63" s="65"/>
      <c r="AD63" s="65"/>
      <c r="AE63" s="65"/>
      <c r="AF63" s="65">
        <f t="shared" si="66"/>
        <v>0</v>
      </c>
      <c r="AG63" s="65">
        <f t="shared" si="84"/>
        <v>181.53298835705047</v>
      </c>
      <c r="AH63" s="65">
        <f t="shared" si="74"/>
        <v>0</v>
      </c>
      <c r="AI63" s="66">
        <f t="shared" si="67"/>
        <v>181.53298835705047</v>
      </c>
      <c r="AJ63" s="63">
        <v>3742</v>
      </c>
      <c r="AK63" s="63"/>
      <c r="AL63" s="21"/>
      <c r="AM63" s="65"/>
      <c r="AN63" s="65"/>
      <c r="AO63" s="90"/>
      <c r="AP63" s="65">
        <f t="shared" si="85"/>
        <v>171.44782233721432</v>
      </c>
      <c r="AQ63" s="65">
        <f t="shared" si="75"/>
        <v>0</v>
      </c>
      <c r="AR63" s="65">
        <f t="shared" si="76"/>
        <v>0</v>
      </c>
      <c r="AS63" s="66">
        <f t="shared" si="68"/>
        <v>171.44782233721432</v>
      </c>
      <c r="AT63" s="144"/>
      <c r="AU63" s="141"/>
      <c r="AV63" s="73"/>
      <c r="AW63" s="73"/>
      <c r="AX63" s="73"/>
      <c r="AY63" s="75"/>
      <c r="AZ63" s="65">
        <f t="shared" si="77"/>
        <v>0</v>
      </c>
      <c r="BA63" s="65">
        <f t="shared" si="78"/>
        <v>0</v>
      </c>
      <c r="BB63" s="65">
        <f t="shared" si="86"/>
        <v>0</v>
      </c>
      <c r="BC63" s="66">
        <f t="shared" si="69"/>
        <v>0</v>
      </c>
      <c r="BD63" s="141"/>
      <c r="BE63" s="119"/>
      <c r="BF63" s="136"/>
      <c r="BG63" s="73"/>
      <c r="BH63" s="75"/>
      <c r="BJ63" s="65">
        <f t="shared" si="79"/>
        <v>0</v>
      </c>
      <c r="BK63" s="65">
        <f t="shared" si="87"/>
        <v>0</v>
      </c>
      <c r="BL63" s="79">
        <f t="shared" si="80"/>
        <v>0</v>
      </c>
      <c r="BM63" s="66">
        <f t="shared" si="70"/>
        <v>0</v>
      </c>
      <c r="BN63" s="141"/>
      <c r="BO63" s="119"/>
      <c r="BP63" s="136"/>
      <c r="BQ63" s="73"/>
      <c r="BR63" s="73"/>
      <c r="BS63" s="75"/>
      <c r="BT63" s="65">
        <f t="shared" si="88"/>
        <v>0</v>
      </c>
      <c r="BU63" s="65">
        <f t="shared" si="81"/>
        <v>0</v>
      </c>
      <c r="BV63" s="79">
        <f t="shared" si="92"/>
        <v>0</v>
      </c>
      <c r="BW63" s="66">
        <f t="shared" si="71"/>
        <v>0</v>
      </c>
      <c r="BX63" s="119"/>
      <c r="BY63" s="152"/>
      <c r="BZ63" s="84"/>
      <c r="CA63" s="73"/>
      <c r="CB63" s="75"/>
      <c r="CD63" s="65">
        <f t="shared" si="82"/>
        <v>0</v>
      </c>
      <c r="CE63" s="65">
        <f t="shared" si="93"/>
        <v>0</v>
      </c>
      <c r="CF63" s="65">
        <f t="shared" si="89"/>
        <v>0</v>
      </c>
      <c r="CG63" s="66">
        <f t="shared" si="72"/>
        <v>0</v>
      </c>
      <c r="CH63" s="152"/>
      <c r="CI63" s="84"/>
      <c r="CJ63" s="84"/>
      <c r="CK63" s="75"/>
      <c r="CN63" s="65">
        <f t="shared" si="94"/>
        <v>0</v>
      </c>
      <c r="CO63" s="65">
        <f t="shared" si="90"/>
        <v>0</v>
      </c>
      <c r="CP63" s="65">
        <f t="shared" si="73"/>
        <v>0</v>
      </c>
      <c r="CQ63" s="66">
        <f t="shared" si="95"/>
        <v>0</v>
      </c>
      <c r="CS63" s="122" t="s">
        <v>98</v>
      </c>
      <c r="CT63" s="123" t="s">
        <v>115</v>
      </c>
      <c r="CU63" s="124">
        <v>2020</v>
      </c>
      <c r="CV63" s="170">
        <f>$CN$5</f>
        <v>425</v>
      </c>
      <c r="CW63" s="125">
        <v>954.74</v>
      </c>
      <c r="CX63" s="125">
        <f t="shared" si="91"/>
        <v>23.264500000000005</v>
      </c>
      <c r="CY63" s="126">
        <v>2023</v>
      </c>
    </row>
    <row r="64" spans="1:103" ht="12.9" customHeight="1" x14ac:dyDescent="0.3">
      <c r="A64" s="59">
        <v>57</v>
      </c>
      <c r="B64" s="115" t="s">
        <v>125</v>
      </c>
      <c r="C64" s="60" t="s">
        <v>33</v>
      </c>
      <c r="D64" s="62"/>
      <c r="E64" s="88"/>
      <c r="F64" s="88"/>
      <c r="G64" s="62"/>
      <c r="H64" s="88"/>
      <c r="I64" s="59">
        <f t="shared" si="54"/>
        <v>0</v>
      </c>
      <c r="J64" s="59">
        <f t="shared" si="55"/>
        <v>0</v>
      </c>
      <c r="K64" s="59">
        <f t="shared" si="56"/>
        <v>0</v>
      </c>
      <c r="L64" s="59">
        <f t="shared" si="57"/>
        <v>0</v>
      </c>
      <c r="M64" s="59">
        <f t="shared" si="58"/>
        <v>0</v>
      </c>
      <c r="N64" s="59">
        <f t="shared" si="59"/>
        <v>0</v>
      </c>
      <c r="O64" s="65"/>
      <c r="P64" s="65"/>
      <c r="Q64" s="65"/>
      <c r="R64" s="65">
        <f t="shared" si="60"/>
        <v>0</v>
      </c>
      <c r="S64" s="65">
        <f t="shared" si="61"/>
        <v>0</v>
      </c>
      <c r="T64" s="65">
        <f t="shared" si="83"/>
        <v>0</v>
      </c>
      <c r="U64" s="66">
        <f t="shared" si="62"/>
        <v>0</v>
      </c>
      <c r="V64" s="89"/>
      <c r="W64" s="62"/>
      <c r="X64" s="88"/>
      <c r="Y64" s="88"/>
      <c r="Z64" s="59">
        <f t="shared" si="63"/>
        <v>0</v>
      </c>
      <c r="AA64" s="59">
        <f t="shared" si="64"/>
        <v>0</v>
      </c>
      <c r="AB64" s="59">
        <f t="shared" si="65"/>
        <v>0</v>
      </c>
      <c r="AC64" s="65"/>
      <c r="AD64" s="65"/>
      <c r="AE64" s="65"/>
      <c r="AF64" s="65">
        <f t="shared" si="66"/>
        <v>0</v>
      </c>
      <c r="AG64" s="65">
        <f t="shared" si="84"/>
        <v>0</v>
      </c>
      <c r="AH64" s="65">
        <f t="shared" si="74"/>
        <v>0</v>
      </c>
      <c r="AI64" s="66">
        <f t="shared" si="67"/>
        <v>0</v>
      </c>
      <c r="AJ64" s="88"/>
      <c r="AK64" s="88"/>
      <c r="AL64" s="21"/>
      <c r="AM64" s="65"/>
      <c r="AN64" s="65"/>
      <c r="AO64" s="90"/>
      <c r="AP64" s="65">
        <f t="shared" si="85"/>
        <v>0</v>
      </c>
      <c r="AQ64" s="65">
        <f t="shared" si="75"/>
        <v>0</v>
      </c>
      <c r="AR64" s="65">
        <f t="shared" si="76"/>
        <v>0</v>
      </c>
      <c r="AS64" s="66">
        <f t="shared" si="68"/>
        <v>0</v>
      </c>
      <c r="AT64" s="91"/>
      <c r="AU64" s="141"/>
      <c r="AV64" s="73"/>
      <c r="AW64" s="73"/>
      <c r="AX64" s="73"/>
      <c r="AY64" s="75"/>
      <c r="AZ64" s="65">
        <f t="shared" si="77"/>
        <v>0</v>
      </c>
      <c r="BA64" s="65">
        <f t="shared" si="78"/>
        <v>0</v>
      </c>
      <c r="BB64" s="65">
        <f t="shared" si="86"/>
        <v>0</v>
      </c>
      <c r="BC64" s="66">
        <f t="shared" si="69"/>
        <v>0</v>
      </c>
      <c r="BD64" s="141"/>
      <c r="BE64" s="119"/>
      <c r="BF64" s="136"/>
      <c r="BG64" s="73"/>
      <c r="BH64" s="75"/>
      <c r="BJ64" s="65">
        <f t="shared" si="79"/>
        <v>0</v>
      </c>
      <c r="BK64" s="65">
        <f t="shared" si="87"/>
        <v>0</v>
      </c>
      <c r="BL64" s="79">
        <f t="shared" si="80"/>
        <v>0</v>
      </c>
      <c r="BM64" s="66">
        <f t="shared" si="70"/>
        <v>0</v>
      </c>
      <c r="BN64" s="141"/>
      <c r="BO64" s="119"/>
      <c r="BP64" s="136"/>
      <c r="BQ64" s="73"/>
      <c r="BR64" s="73"/>
      <c r="BS64" s="75"/>
      <c r="BT64" s="65">
        <f t="shared" si="88"/>
        <v>0</v>
      </c>
      <c r="BU64" s="65">
        <f t="shared" si="81"/>
        <v>0</v>
      </c>
      <c r="BV64" s="79">
        <f t="shared" si="92"/>
        <v>0</v>
      </c>
      <c r="BW64" s="66">
        <f t="shared" si="71"/>
        <v>0</v>
      </c>
      <c r="BX64" s="119"/>
      <c r="BY64" s="152"/>
      <c r="BZ64" s="84"/>
      <c r="CA64" s="73"/>
      <c r="CB64" s="75"/>
      <c r="CD64" s="65">
        <f t="shared" si="82"/>
        <v>0</v>
      </c>
      <c r="CE64" s="65">
        <f t="shared" si="93"/>
        <v>0</v>
      </c>
      <c r="CF64" s="65">
        <f t="shared" si="89"/>
        <v>0</v>
      </c>
      <c r="CG64" s="66">
        <f t="shared" si="72"/>
        <v>0</v>
      </c>
      <c r="CH64" s="152"/>
      <c r="CI64" s="84"/>
      <c r="CJ64" s="84"/>
      <c r="CK64" s="75"/>
      <c r="CN64" s="65">
        <f t="shared" si="94"/>
        <v>0</v>
      </c>
      <c r="CO64" s="65">
        <f t="shared" si="90"/>
        <v>0</v>
      </c>
      <c r="CP64" s="65">
        <f t="shared" si="73"/>
        <v>0</v>
      </c>
      <c r="CQ64" s="66">
        <f t="shared" si="95"/>
        <v>0</v>
      </c>
      <c r="CS64" s="122" t="s">
        <v>42</v>
      </c>
      <c r="CT64" s="123" t="s">
        <v>117</v>
      </c>
      <c r="CU64" s="124">
        <v>2020</v>
      </c>
      <c r="CV64" s="170">
        <f>$CN$5</f>
        <v>425</v>
      </c>
      <c r="CW64" s="125">
        <v>923.69</v>
      </c>
      <c r="CX64" s="125">
        <f t="shared" si="91"/>
        <v>10.068250000000024</v>
      </c>
      <c r="CY64" s="126">
        <v>2023</v>
      </c>
    </row>
    <row r="65" spans="1:104" ht="12.9" customHeight="1" x14ac:dyDescent="0.3">
      <c r="A65" s="59">
        <v>58</v>
      </c>
      <c r="B65" s="115" t="s">
        <v>126</v>
      </c>
      <c r="C65" s="151" t="s">
        <v>31</v>
      </c>
      <c r="D65" s="62"/>
      <c r="E65" s="64">
        <v>1635</v>
      </c>
      <c r="F65" s="62"/>
      <c r="G65" s="62"/>
      <c r="H65" s="62"/>
      <c r="I65" s="59">
        <f t="shared" si="54"/>
        <v>0</v>
      </c>
      <c r="J65" s="59">
        <f t="shared" si="55"/>
        <v>157.22107694429121</v>
      </c>
      <c r="K65" s="59">
        <f t="shared" si="56"/>
        <v>0</v>
      </c>
      <c r="L65" s="59">
        <f t="shared" si="57"/>
        <v>0</v>
      </c>
      <c r="M65" s="59">
        <f t="shared" si="58"/>
        <v>0</v>
      </c>
      <c r="N65" s="59">
        <f t="shared" si="59"/>
        <v>0</v>
      </c>
      <c r="O65" s="65"/>
      <c r="P65" s="65"/>
      <c r="Q65" s="65"/>
      <c r="R65" s="65">
        <f t="shared" si="60"/>
        <v>157.22107694429121</v>
      </c>
      <c r="S65" s="65">
        <f t="shared" si="61"/>
        <v>0</v>
      </c>
      <c r="T65" s="65">
        <f t="shared" si="83"/>
        <v>0</v>
      </c>
      <c r="U65" s="66">
        <f t="shared" si="62"/>
        <v>157.22107694429121</v>
      </c>
      <c r="V65" s="132"/>
      <c r="W65" s="62"/>
      <c r="X65" s="62"/>
      <c r="Y65" s="62"/>
      <c r="Z65" s="59">
        <f t="shared" si="63"/>
        <v>0</v>
      </c>
      <c r="AA65" s="59">
        <f t="shared" si="64"/>
        <v>0</v>
      </c>
      <c r="AB65" s="59">
        <f t="shared" si="65"/>
        <v>0</v>
      </c>
      <c r="AC65" s="65"/>
      <c r="AD65" s="65"/>
      <c r="AE65" s="65"/>
      <c r="AF65" s="65">
        <f t="shared" si="66"/>
        <v>0</v>
      </c>
      <c r="AG65" s="65">
        <f t="shared" si="84"/>
        <v>0</v>
      </c>
      <c r="AH65" s="65">
        <f t="shared" si="74"/>
        <v>0</v>
      </c>
      <c r="AI65" s="66">
        <f t="shared" si="67"/>
        <v>0</v>
      </c>
      <c r="AJ65" s="62"/>
      <c r="AK65" s="62"/>
      <c r="AL65" s="21"/>
      <c r="AM65" s="65"/>
      <c r="AN65" s="65"/>
      <c r="AO65" s="90"/>
      <c r="AP65" s="65">
        <f t="shared" si="85"/>
        <v>0</v>
      </c>
      <c r="AQ65" s="65">
        <f t="shared" si="75"/>
        <v>0</v>
      </c>
      <c r="AR65" s="65">
        <f t="shared" si="76"/>
        <v>0</v>
      </c>
      <c r="AS65" s="66">
        <f t="shared" si="68"/>
        <v>0</v>
      </c>
      <c r="AT65" s="135"/>
      <c r="AU65" s="141"/>
      <c r="AV65" s="73"/>
      <c r="AW65" s="73"/>
      <c r="AX65" s="73"/>
      <c r="AY65" s="75"/>
      <c r="AZ65" s="65">
        <f t="shared" si="77"/>
        <v>0</v>
      </c>
      <c r="BA65" s="65">
        <f t="shared" si="78"/>
        <v>0</v>
      </c>
      <c r="BB65" s="65">
        <f t="shared" si="86"/>
        <v>0</v>
      </c>
      <c r="BC65" s="66">
        <f t="shared" si="69"/>
        <v>0</v>
      </c>
      <c r="BD65" s="141"/>
      <c r="BE65" s="119"/>
      <c r="BF65" s="136"/>
      <c r="BG65" s="73"/>
      <c r="BH65" s="75"/>
      <c r="BI65" s="92"/>
      <c r="BJ65" s="65">
        <f t="shared" si="79"/>
        <v>0</v>
      </c>
      <c r="BK65" s="65">
        <f t="shared" si="87"/>
        <v>0</v>
      </c>
      <c r="BL65" s="79">
        <f t="shared" si="80"/>
        <v>0</v>
      </c>
      <c r="BM65" s="66">
        <f t="shared" si="70"/>
        <v>0</v>
      </c>
      <c r="BN65" s="141"/>
      <c r="BO65" s="119"/>
      <c r="BP65" s="136"/>
      <c r="BQ65" s="73"/>
      <c r="BR65" s="73"/>
      <c r="BS65" s="75"/>
      <c r="BT65" s="65">
        <f t="shared" si="88"/>
        <v>0</v>
      </c>
      <c r="BU65" s="65">
        <f t="shared" si="81"/>
        <v>0</v>
      </c>
      <c r="BV65" s="79">
        <f t="shared" si="92"/>
        <v>0</v>
      </c>
      <c r="BW65" s="66">
        <f t="shared" si="71"/>
        <v>0</v>
      </c>
      <c r="BX65" s="119"/>
      <c r="BY65" s="152"/>
      <c r="BZ65" s="84"/>
      <c r="CA65" s="73"/>
      <c r="CB65" s="75"/>
      <c r="CD65" s="65">
        <f t="shared" si="82"/>
        <v>0</v>
      </c>
      <c r="CE65" s="65">
        <f t="shared" si="93"/>
        <v>0</v>
      </c>
      <c r="CF65" s="65">
        <f t="shared" si="89"/>
        <v>0</v>
      </c>
      <c r="CG65" s="66">
        <f t="shared" si="72"/>
        <v>0</v>
      </c>
      <c r="CH65" s="152"/>
      <c r="CI65" s="84"/>
      <c r="CJ65" s="84"/>
      <c r="CK65" s="75"/>
      <c r="CN65" s="65">
        <f t="shared" si="94"/>
        <v>0</v>
      </c>
      <c r="CO65" s="65">
        <f t="shared" si="90"/>
        <v>0</v>
      </c>
      <c r="CP65" s="65">
        <f t="shared" si="73"/>
        <v>0</v>
      </c>
      <c r="CQ65" s="66">
        <f t="shared" si="95"/>
        <v>0</v>
      </c>
      <c r="CS65" s="122" t="s">
        <v>44</v>
      </c>
      <c r="CT65" s="123" t="s">
        <v>102</v>
      </c>
      <c r="CU65" s="124">
        <v>2021</v>
      </c>
      <c r="CV65" s="133">
        <f>$CO$5</f>
        <v>450</v>
      </c>
      <c r="CW65" s="170">
        <v>951.16</v>
      </c>
      <c r="CX65" s="125">
        <f t="shared" si="91"/>
        <v>23.021999999999988</v>
      </c>
      <c r="CY65" s="126">
        <v>2023</v>
      </c>
    </row>
    <row r="66" spans="1:104" ht="12.9" customHeight="1" x14ac:dyDescent="0.3">
      <c r="A66" s="59">
        <v>59</v>
      </c>
      <c r="B66" s="115" t="s">
        <v>127</v>
      </c>
      <c r="C66" s="60" t="s">
        <v>45</v>
      </c>
      <c r="D66" s="62"/>
      <c r="E66" s="62"/>
      <c r="F66" s="62"/>
      <c r="G66" s="62"/>
      <c r="H66" s="88"/>
      <c r="I66" s="59">
        <f t="shared" si="54"/>
        <v>0</v>
      </c>
      <c r="J66" s="59">
        <f t="shared" si="55"/>
        <v>0</v>
      </c>
      <c r="K66" s="59">
        <f t="shared" si="56"/>
        <v>0</v>
      </c>
      <c r="L66" s="59">
        <f t="shared" si="57"/>
        <v>0</v>
      </c>
      <c r="M66" s="59">
        <f t="shared" si="58"/>
        <v>0</v>
      </c>
      <c r="N66" s="59">
        <f t="shared" si="59"/>
        <v>0</v>
      </c>
      <c r="O66" s="65"/>
      <c r="P66" s="65"/>
      <c r="Q66" s="65"/>
      <c r="R66" s="65">
        <f t="shared" si="60"/>
        <v>0</v>
      </c>
      <c r="S66" s="65">
        <f t="shared" si="61"/>
        <v>0</v>
      </c>
      <c r="T66" s="65">
        <f t="shared" si="83"/>
        <v>0</v>
      </c>
      <c r="U66" s="66">
        <f t="shared" si="62"/>
        <v>0</v>
      </c>
      <c r="V66" s="132"/>
      <c r="W66" s="62"/>
      <c r="X66" s="88"/>
      <c r="Y66" s="88"/>
      <c r="Z66" s="59">
        <f t="shared" si="63"/>
        <v>0</v>
      </c>
      <c r="AA66" s="59">
        <f t="shared" si="64"/>
        <v>0</v>
      </c>
      <c r="AB66" s="59">
        <f t="shared" si="65"/>
        <v>0</v>
      </c>
      <c r="AC66" s="65"/>
      <c r="AD66" s="65"/>
      <c r="AE66" s="65"/>
      <c r="AF66" s="65">
        <f t="shared" si="66"/>
        <v>0</v>
      </c>
      <c r="AG66" s="65">
        <f t="shared" si="84"/>
        <v>0</v>
      </c>
      <c r="AH66" s="65">
        <f t="shared" si="74"/>
        <v>0</v>
      </c>
      <c r="AI66" s="66">
        <f t="shared" si="67"/>
        <v>0</v>
      </c>
      <c r="AJ66" s="88"/>
      <c r="AK66" s="88"/>
      <c r="AL66" s="21"/>
      <c r="AM66" s="65"/>
      <c r="AN66" s="65"/>
      <c r="AO66" s="90"/>
      <c r="AP66" s="65">
        <f t="shared" si="85"/>
        <v>0</v>
      </c>
      <c r="AQ66" s="65">
        <f t="shared" si="75"/>
        <v>0</v>
      </c>
      <c r="AR66" s="65">
        <f t="shared" si="76"/>
        <v>0</v>
      </c>
      <c r="AS66" s="66">
        <f t="shared" si="68"/>
        <v>0</v>
      </c>
      <c r="AT66" s="91"/>
      <c r="AU66" s="141"/>
      <c r="AV66" s="73"/>
      <c r="AW66" s="73"/>
      <c r="AX66" s="73"/>
      <c r="AY66" s="75"/>
      <c r="AZ66" s="65">
        <f t="shared" si="77"/>
        <v>0</v>
      </c>
      <c r="BA66" s="65">
        <f t="shared" si="78"/>
        <v>0</v>
      </c>
      <c r="BB66" s="65">
        <f t="shared" si="86"/>
        <v>0</v>
      </c>
      <c r="BC66" s="66">
        <f t="shared" si="69"/>
        <v>0</v>
      </c>
      <c r="BD66" s="141"/>
      <c r="BE66" s="119"/>
      <c r="BF66" s="136"/>
      <c r="BG66" s="73"/>
      <c r="BH66" s="75"/>
      <c r="BI66" s="92"/>
      <c r="BJ66" s="65">
        <f t="shared" si="79"/>
        <v>0</v>
      </c>
      <c r="BK66" s="65">
        <f t="shared" si="87"/>
        <v>0</v>
      </c>
      <c r="BL66" s="79">
        <f t="shared" si="80"/>
        <v>0</v>
      </c>
      <c r="BM66" s="66">
        <f t="shared" si="70"/>
        <v>0</v>
      </c>
      <c r="BN66" s="141"/>
      <c r="BO66" s="119"/>
      <c r="BP66" s="136"/>
      <c r="BQ66" s="73"/>
      <c r="BR66" s="73"/>
      <c r="BS66" s="75"/>
      <c r="BT66" s="65">
        <f t="shared" si="88"/>
        <v>0</v>
      </c>
      <c r="BU66" s="65">
        <f t="shared" si="81"/>
        <v>0</v>
      </c>
      <c r="BV66" s="79">
        <f t="shared" si="92"/>
        <v>0</v>
      </c>
      <c r="BW66" s="66">
        <f t="shared" si="71"/>
        <v>0</v>
      </c>
      <c r="BX66" s="119"/>
      <c r="BY66" s="152"/>
      <c r="BZ66" s="84"/>
      <c r="CA66" s="73"/>
      <c r="CB66" s="75"/>
      <c r="CD66" s="65">
        <f t="shared" si="82"/>
        <v>0</v>
      </c>
      <c r="CE66" s="65">
        <f t="shared" si="93"/>
        <v>0</v>
      </c>
      <c r="CF66" s="65">
        <f t="shared" si="89"/>
        <v>0</v>
      </c>
      <c r="CG66" s="66">
        <f t="shared" si="72"/>
        <v>0</v>
      </c>
      <c r="CH66" s="152"/>
      <c r="CI66" s="84"/>
      <c r="CJ66" s="84"/>
      <c r="CK66" s="75"/>
      <c r="CN66" s="65">
        <f t="shared" si="94"/>
        <v>0</v>
      </c>
      <c r="CO66" s="65">
        <f t="shared" si="90"/>
        <v>0</v>
      </c>
      <c r="CP66" s="65">
        <f t="shared" si="73"/>
        <v>0</v>
      </c>
      <c r="CQ66" s="66">
        <f t="shared" si="95"/>
        <v>0</v>
      </c>
      <c r="CS66" s="122" t="s">
        <v>66</v>
      </c>
      <c r="CT66" s="123" t="s">
        <v>108</v>
      </c>
      <c r="CU66" s="124">
        <v>2022</v>
      </c>
      <c r="CV66" s="170">
        <v>462.83</v>
      </c>
      <c r="CW66" s="125">
        <v>910</v>
      </c>
      <c r="CX66" s="125">
        <f t="shared" si="91"/>
        <v>4.6283000000000003</v>
      </c>
      <c r="CY66" s="126">
        <v>2023</v>
      </c>
    </row>
    <row r="67" spans="1:104" ht="12.9" customHeight="1" x14ac:dyDescent="0.3">
      <c r="A67" s="59">
        <v>60</v>
      </c>
      <c r="B67" s="134" t="s">
        <v>128</v>
      </c>
      <c r="C67" s="151" t="s">
        <v>33</v>
      </c>
      <c r="D67" s="62"/>
      <c r="E67" s="64">
        <v>2239</v>
      </c>
      <c r="F67" s="62"/>
      <c r="G67" s="62"/>
      <c r="H67" s="62"/>
      <c r="I67" s="59">
        <f t="shared" si="54"/>
        <v>0</v>
      </c>
      <c r="J67" s="59">
        <f t="shared" si="55"/>
        <v>215.30152371759513</v>
      </c>
      <c r="K67" s="59">
        <f t="shared" si="56"/>
        <v>0</v>
      </c>
      <c r="L67" s="59">
        <f t="shared" si="57"/>
        <v>0</v>
      </c>
      <c r="M67" s="59">
        <f t="shared" si="58"/>
        <v>0</v>
      </c>
      <c r="N67" s="59">
        <f t="shared" si="59"/>
        <v>0</v>
      </c>
      <c r="O67" s="65"/>
      <c r="P67" s="65"/>
      <c r="Q67" s="65"/>
      <c r="R67" s="65">
        <f t="shared" si="60"/>
        <v>215.30152371759513</v>
      </c>
      <c r="S67" s="65">
        <f t="shared" si="61"/>
        <v>0</v>
      </c>
      <c r="T67" s="65">
        <f t="shared" si="83"/>
        <v>0</v>
      </c>
      <c r="U67" s="66">
        <f t="shared" si="62"/>
        <v>215.30152371759513</v>
      </c>
      <c r="V67" s="132"/>
      <c r="W67" s="62"/>
      <c r="X67" s="62"/>
      <c r="Y67" s="62"/>
      <c r="Z67" s="59">
        <f t="shared" si="63"/>
        <v>0</v>
      </c>
      <c r="AA67" s="59">
        <f t="shared" si="64"/>
        <v>0</v>
      </c>
      <c r="AB67" s="59">
        <f t="shared" si="65"/>
        <v>0</v>
      </c>
      <c r="AC67" s="65"/>
      <c r="AD67" s="65"/>
      <c r="AE67" s="65"/>
      <c r="AF67" s="65">
        <f t="shared" si="66"/>
        <v>0</v>
      </c>
      <c r="AG67" s="65">
        <f t="shared" si="84"/>
        <v>0</v>
      </c>
      <c r="AH67" s="65">
        <f t="shared" si="74"/>
        <v>0</v>
      </c>
      <c r="AI67" s="66">
        <f t="shared" si="67"/>
        <v>0</v>
      </c>
      <c r="AJ67" s="62"/>
      <c r="AK67" s="62"/>
      <c r="AL67" s="21"/>
      <c r="AM67" s="65"/>
      <c r="AN67" s="65"/>
      <c r="AO67" s="90"/>
      <c r="AP67" s="65">
        <f t="shared" si="85"/>
        <v>0</v>
      </c>
      <c r="AQ67" s="65">
        <f t="shared" si="75"/>
        <v>0</v>
      </c>
      <c r="AR67" s="65">
        <f t="shared" si="76"/>
        <v>0</v>
      </c>
      <c r="AS67" s="66">
        <f t="shared" si="68"/>
        <v>0</v>
      </c>
      <c r="AT67" s="135"/>
      <c r="AU67" s="141"/>
      <c r="AV67" s="73"/>
      <c r="AW67" s="73"/>
      <c r="AX67" s="73"/>
      <c r="AY67" s="75"/>
      <c r="AZ67" s="65">
        <f t="shared" si="77"/>
        <v>0</v>
      </c>
      <c r="BA67" s="65">
        <f t="shared" si="78"/>
        <v>0</v>
      </c>
      <c r="BB67" s="65">
        <f t="shared" si="86"/>
        <v>0</v>
      </c>
      <c r="BC67" s="66">
        <f t="shared" si="69"/>
        <v>0</v>
      </c>
      <c r="BD67" s="141"/>
      <c r="BE67" s="119"/>
      <c r="BF67" s="136"/>
      <c r="BG67" s="73"/>
      <c r="BH67" s="75"/>
      <c r="BJ67" s="65">
        <f t="shared" si="79"/>
        <v>0</v>
      </c>
      <c r="BK67" s="65">
        <f t="shared" si="87"/>
        <v>0</v>
      </c>
      <c r="BL67" s="79">
        <f t="shared" si="80"/>
        <v>0</v>
      </c>
      <c r="BM67" s="66">
        <f t="shared" si="70"/>
        <v>0</v>
      </c>
      <c r="BN67" s="141"/>
      <c r="BO67" s="119"/>
      <c r="BP67" s="136"/>
      <c r="BQ67" s="73"/>
      <c r="BR67" s="73"/>
      <c r="BS67" s="75"/>
      <c r="BT67" s="65">
        <f t="shared" si="88"/>
        <v>0</v>
      </c>
      <c r="BU67" s="65">
        <f t="shared" si="81"/>
        <v>0</v>
      </c>
      <c r="BV67" s="79">
        <f t="shared" si="92"/>
        <v>0</v>
      </c>
      <c r="BW67" s="66">
        <f t="shared" si="71"/>
        <v>0</v>
      </c>
      <c r="BX67" s="119"/>
      <c r="BY67" s="152"/>
      <c r="BZ67" s="84"/>
      <c r="CA67" s="73"/>
      <c r="CB67" s="75"/>
      <c r="CD67" s="65">
        <f t="shared" si="82"/>
        <v>0</v>
      </c>
      <c r="CE67" s="65">
        <f t="shared" si="93"/>
        <v>0</v>
      </c>
      <c r="CF67" s="65">
        <f t="shared" si="89"/>
        <v>0</v>
      </c>
      <c r="CG67" s="66">
        <f t="shared" si="72"/>
        <v>0</v>
      </c>
      <c r="CH67" s="152"/>
      <c r="CI67" s="84"/>
      <c r="CJ67" s="84"/>
      <c r="CK67" s="75"/>
      <c r="CN67" s="65">
        <f t="shared" si="94"/>
        <v>0</v>
      </c>
      <c r="CO67" s="65">
        <f t="shared" si="90"/>
        <v>0</v>
      </c>
      <c r="CP67" s="65">
        <f t="shared" si="73"/>
        <v>0</v>
      </c>
      <c r="CQ67" s="66">
        <f t="shared" si="95"/>
        <v>0</v>
      </c>
      <c r="CS67" s="172" t="s">
        <v>73</v>
      </c>
      <c r="CT67" s="123" t="s">
        <v>108</v>
      </c>
      <c r="CU67" s="124">
        <v>2022</v>
      </c>
      <c r="CV67" s="170">
        <v>462.83</v>
      </c>
      <c r="CW67" s="125">
        <v>919</v>
      </c>
      <c r="CX67" s="125">
        <f t="shared" si="91"/>
        <v>8.7937700000000003</v>
      </c>
      <c r="CY67" s="126">
        <v>2023</v>
      </c>
    </row>
    <row r="68" spans="1:104" ht="12.9" customHeight="1" x14ac:dyDescent="0.3">
      <c r="A68" s="59">
        <v>61</v>
      </c>
      <c r="B68" s="60" t="s">
        <v>129</v>
      </c>
      <c r="C68" s="60" t="s">
        <v>33</v>
      </c>
      <c r="D68" s="62"/>
      <c r="E68" s="62"/>
      <c r="F68" s="62"/>
      <c r="G68" s="62"/>
      <c r="H68" s="62"/>
      <c r="I68" s="59">
        <f t="shared" si="54"/>
        <v>0</v>
      </c>
      <c r="J68" s="59">
        <f t="shared" si="55"/>
        <v>0</v>
      </c>
      <c r="K68" s="59">
        <f t="shared" si="56"/>
        <v>0</v>
      </c>
      <c r="L68" s="59">
        <f t="shared" si="57"/>
        <v>0</v>
      </c>
      <c r="M68" s="59">
        <f t="shared" si="58"/>
        <v>0</v>
      </c>
      <c r="N68" s="59">
        <f t="shared" si="59"/>
        <v>0</v>
      </c>
      <c r="O68" s="65"/>
      <c r="P68" s="65"/>
      <c r="Q68" s="65"/>
      <c r="R68" s="65">
        <f t="shared" si="60"/>
        <v>0</v>
      </c>
      <c r="S68" s="65">
        <f t="shared" si="61"/>
        <v>0</v>
      </c>
      <c r="T68" s="65">
        <f t="shared" si="83"/>
        <v>0</v>
      </c>
      <c r="U68" s="66">
        <f t="shared" si="62"/>
        <v>0</v>
      </c>
      <c r="V68" s="132"/>
      <c r="W68" s="62"/>
      <c r="X68" s="62"/>
      <c r="Y68" s="62"/>
      <c r="Z68" s="59">
        <f t="shared" si="63"/>
        <v>0</v>
      </c>
      <c r="AA68" s="59">
        <f t="shared" si="64"/>
        <v>0</v>
      </c>
      <c r="AB68" s="59">
        <f t="shared" si="65"/>
        <v>0</v>
      </c>
      <c r="AC68" s="65"/>
      <c r="AD68" s="65"/>
      <c r="AE68" s="65"/>
      <c r="AF68" s="65">
        <f t="shared" si="66"/>
        <v>0</v>
      </c>
      <c r="AG68" s="65">
        <f t="shared" si="84"/>
        <v>0</v>
      </c>
      <c r="AH68" s="65">
        <f t="shared" si="74"/>
        <v>0</v>
      </c>
      <c r="AI68" s="66">
        <f t="shared" si="67"/>
        <v>0</v>
      </c>
      <c r="AJ68" s="62"/>
      <c r="AK68" s="62"/>
      <c r="AL68" s="21"/>
      <c r="AM68" s="65"/>
      <c r="AN68" s="65"/>
      <c r="AO68" s="90"/>
      <c r="AP68" s="65">
        <f t="shared" si="85"/>
        <v>0</v>
      </c>
      <c r="AQ68" s="65">
        <f t="shared" si="75"/>
        <v>0</v>
      </c>
      <c r="AR68" s="65">
        <f t="shared" si="76"/>
        <v>0</v>
      </c>
      <c r="AS68" s="66">
        <f t="shared" si="68"/>
        <v>0</v>
      </c>
      <c r="AT68" s="135"/>
      <c r="AU68" s="141"/>
      <c r="AV68" s="73"/>
      <c r="AW68" s="73"/>
      <c r="AX68" s="73"/>
      <c r="AY68" s="75"/>
      <c r="AZ68" s="65">
        <f t="shared" si="77"/>
        <v>0</v>
      </c>
      <c r="BA68" s="65">
        <f t="shared" si="78"/>
        <v>0</v>
      </c>
      <c r="BB68" s="65">
        <f t="shared" si="86"/>
        <v>0</v>
      </c>
      <c r="BC68" s="66">
        <f t="shared" si="69"/>
        <v>0</v>
      </c>
      <c r="BD68" s="141"/>
      <c r="BE68" s="119"/>
      <c r="BF68" s="136"/>
      <c r="BG68" s="73"/>
      <c r="BH68" s="75"/>
      <c r="BI68" s="92"/>
      <c r="BJ68" s="65">
        <f t="shared" si="79"/>
        <v>0</v>
      </c>
      <c r="BK68" s="65">
        <f t="shared" si="87"/>
        <v>0</v>
      </c>
      <c r="BL68" s="79">
        <f t="shared" si="80"/>
        <v>0</v>
      </c>
      <c r="BM68" s="66">
        <f t="shared" si="70"/>
        <v>0</v>
      </c>
      <c r="BN68" s="141"/>
      <c r="BO68" s="119"/>
      <c r="BP68" s="136"/>
      <c r="BQ68" s="73"/>
      <c r="BR68" s="73"/>
      <c r="BS68" s="75"/>
      <c r="BT68" s="65">
        <f t="shared" si="88"/>
        <v>0</v>
      </c>
      <c r="BU68" s="65">
        <f t="shared" si="81"/>
        <v>0</v>
      </c>
      <c r="BV68" s="79">
        <f t="shared" si="92"/>
        <v>0</v>
      </c>
      <c r="BW68" s="66">
        <f t="shared" si="71"/>
        <v>0</v>
      </c>
      <c r="BX68" s="119"/>
      <c r="BY68" s="152"/>
      <c r="BZ68" s="84"/>
      <c r="CA68" s="73"/>
      <c r="CB68" s="75"/>
      <c r="CD68" s="65">
        <f t="shared" si="82"/>
        <v>0</v>
      </c>
      <c r="CE68" s="65">
        <f t="shared" si="93"/>
        <v>0</v>
      </c>
      <c r="CF68" s="65">
        <f t="shared" si="89"/>
        <v>0</v>
      </c>
      <c r="CG68" s="66">
        <f t="shared" si="72"/>
        <v>0</v>
      </c>
      <c r="CH68" s="152"/>
      <c r="CI68" s="84"/>
      <c r="CJ68" s="84"/>
      <c r="CK68" s="75"/>
      <c r="CN68" s="65">
        <f t="shared" si="94"/>
        <v>0</v>
      </c>
      <c r="CO68" s="65">
        <f t="shared" si="90"/>
        <v>0</v>
      </c>
      <c r="CP68" s="65">
        <f t="shared" si="73"/>
        <v>0</v>
      </c>
      <c r="CQ68" s="66">
        <f t="shared" si="95"/>
        <v>0</v>
      </c>
      <c r="CS68" s="172" t="s">
        <v>32</v>
      </c>
      <c r="CT68" s="123" t="s">
        <v>108</v>
      </c>
      <c r="CU68" s="124">
        <v>2022</v>
      </c>
      <c r="CV68" s="170">
        <v>462.83</v>
      </c>
      <c r="CW68" s="125">
        <v>928</v>
      </c>
      <c r="CX68" s="125">
        <f t="shared" si="91"/>
        <v>12.959239999999999</v>
      </c>
      <c r="CY68" s="126">
        <v>2023</v>
      </c>
    </row>
    <row r="69" spans="1:104" ht="12.9" customHeight="1" x14ac:dyDescent="0.3">
      <c r="A69" s="59">
        <v>62</v>
      </c>
      <c r="B69" s="60" t="s">
        <v>130</v>
      </c>
      <c r="C69" s="60" t="s">
        <v>74</v>
      </c>
      <c r="D69" s="62"/>
      <c r="E69" s="62"/>
      <c r="F69" s="62"/>
      <c r="G69" s="62"/>
      <c r="H69" s="62"/>
      <c r="I69" s="59">
        <f t="shared" si="54"/>
        <v>0</v>
      </c>
      <c r="J69" s="59">
        <f t="shared" si="55"/>
        <v>0</v>
      </c>
      <c r="K69" s="59">
        <f t="shared" si="56"/>
        <v>0</v>
      </c>
      <c r="L69" s="59">
        <f t="shared" si="57"/>
        <v>0</v>
      </c>
      <c r="M69" s="59">
        <f t="shared" si="58"/>
        <v>0</v>
      </c>
      <c r="N69" s="59">
        <f t="shared" si="59"/>
        <v>0</v>
      </c>
      <c r="O69" s="65"/>
      <c r="P69" s="65"/>
      <c r="Q69" s="65"/>
      <c r="R69" s="65">
        <f t="shared" si="60"/>
        <v>0</v>
      </c>
      <c r="S69" s="65">
        <f t="shared" si="61"/>
        <v>0</v>
      </c>
      <c r="T69" s="65">
        <f t="shared" si="83"/>
        <v>0</v>
      </c>
      <c r="U69" s="66">
        <f t="shared" si="62"/>
        <v>0</v>
      </c>
      <c r="V69" s="132"/>
      <c r="W69" s="62"/>
      <c r="X69" s="62"/>
      <c r="Y69" s="62"/>
      <c r="Z69" s="59">
        <f t="shared" si="63"/>
        <v>0</v>
      </c>
      <c r="AA69" s="59">
        <f t="shared" si="64"/>
        <v>0</v>
      </c>
      <c r="AB69" s="59">
        <f t="shared" si="65"/>
        <v>0</v>
      </c>
      <c r="AC69" s="65"/>
      <c r="AD69" s="65"/>
      <c r="AE69" s="65"/>
      <c r="AF69" s="65">
        <f t="shared" si="66"/>
        <v>0</v>
      </c>
      <c r="AG69" s="65">
        <f t="shared" si="84"/>
        <v>0</v>
      </c>
      <c r="AH69" s="65">
        <f t="shared" si="74"/>
        <v>0</v>
      </c>
      <c r="AI69" s="66">
        <f t="shared" si="67"/>
        <v>0</v>
      </c>
      <c r="AJ69" s="62"/>
      <c r="AK69" s="62"/>
      <c r="AL69" s="21"/>
      <c r="AM69" s="65"/>
      <c r="AN69" s="65"/>
      <c r="AO69" s="90"/>
      <c r="AP69" s="65">
        <f t="shared" si="85"/>
        <v>0</v>
      </c>
      <c r="AQ69" s="65">
        <f t="shared" si="75"/>
        <v>0</v>
      </c>
      <c r="AR69" s="65">
        <f t="shared" si="76"/>
        <v>0</v>
      </c>
      <c r="AS69" s="66">
        <f t="shared" si="68"/>
        <v>0</v>
      </c>
      <c r="AT69" s="135"/>
      <c r="AU69" s="141"/>
      <c r="AV69" s="73"/>
      <c r="AW69" s="73"/>
      <c r="AX69" s="73"/>
      <c r="AY69" s="75"/>
      <c r="AZ69" s="65">
        <f t="shared" si="77"/>
        <v>0</v>
      </c>
      <c r="BA69" s="65">
        <f t="shared" si="78"/>
        <v>0</v>
      </c>
      <c r="BB69" s="65">
        <f t="shared" si="86"/>
        <v>0</v>
      </c>
      <c r="BC69" s="66">
        <f t="shared" si="69"/>
        <v>0</v>
      </c>
      <c r="BD69" s="141"/>
      <c r="BE69" s="119"/>
      <c r="BF69" s="136"/>
      <c r="BG69" s="73"/>
      <c r="BH69" s="75"/>
      <c r="BJ69" s="65">
        <f t="shared" si="79"/>
        <v>0</v>
      </c>
      <c r="BK69" s="65">
        <f t="shared" si="87"/>
        <v>0</v>
      </c>
      <c r="BL69" s="65">
        <f t="shared" si="80"/>
        <v>0</v>
      </c>
      <c r="BM69" s="66">
        <f t="shared" si="70"/>
        <v>0</v>
      </c>
      <c r="BN69" s="141"/>
      <c r="BO69" s="119"/>
      <c r="BP69" s="136"/>
      <c r="BQ69" s="73"/>
      <c r="BR69" s="73"/>
      <c r="BS69" s="75"/>
      <c r="BT69" s="65">
        <f t="shared" si="88"/>
        <v>0</v>
      </c>
      <c r="BU69" s="65">
        <f t="shared" si="81"/>
        <v>0</v>
      </c>
      <c r="BV69" s="79">
        <f t="shared" si="92"/>
        <v>0</v>
      </c>
      <c r="BW69" s="66">
        <f t="shared" si="71"/>
        <v>0</v>
      </c>
      <c r="BX69" s="119"/>
      <c r="BY69" s="152"/>
      <c r="BZ69" s="84"/>
      <c r="CA69" s="73"/>
      <c r="CB69" s="75"/>
      <c r="CD69" s="65">
        <f t="shared" si="82"/>
        <v>0</v>
      </c>
      <c r="CE69" s="65">
        <f t="shared" si="93"/>
        <v>0</v>
      </c>
      <c r="CF69" s="65">
        <f t="shared" si="89"/>
        <v>0</v>
      </c>
      <c r="CG69" s="66">
        <f t="shared" si="72"/>
        <v>0</v>
      </c>
      <c r="CH69" s="152"/>
      <c r="CI69" s="84"/>
      <c r="CJ69" s="84"/>
      <c r="CK69" s="75"/>
      <c r="CN69" s="65">
        <f t="shared" si="94"/>
        <v>0</v>
      </c>
      <c r="CO69" s="65">
        <f t="shared" si="90"/>
        <v>0</v>
      </c>
      <c r="CP69" s="65">
        <f t="shared" si="73"/>
        <v>0</v>
      </c>
      <c r="CQ69" s="66">
        <f t="shared" si="95"/>
        <v>0</v>
      </c>
      <c r="CS69" s="142" t="s">
        <v>98</v>
      </c>
      <c r="CT69" s="162" t="s">
        <v>90</v>
      </c>
      <c r="CU69" s="161">
        <v>2022</v>
      </c>
      <c r="CV69" s="170">
        <v>462.83</v>
      </c>
      <c r="CW69" s="125">
        <v>960</v>
      </c>
      <c r="CX69" s="125">
        <f t="shared" si="91"/>
        <v>27.769799999999996</v>
      </c>
      <c r="CY69" s="126">
        <v>2023</v>
      </c>
    </row>
    <row r="70" spans="1:104" ht="12.9" customHeight="1" x14ac:dyDescent="0.3">
      <c r="A70" s="59">
        <v>63</v>
      </c>
      <c r="B70" s="134" t="s">
        <v>131</v>
      </c>
      <c r="C70" s="60" t="s">
        <v>33</v>
      </c>
      <c r="D70" s="62"/>
      <c r="E70" s="62"/>
      <c r="F70" s="62"/>
      <c r="G70" s="62"/>
      <c r="H70" s="62"/>
      <c r="I70" s="59">
        <f t="shared" si="54"/>
        <v>0</v>
      </c>
      <c r="J70" s="59">
        <f t="shared" si="55"/>
        <v>0</v>
      </c>
      <c r="K70" s="59">
        <f t="shared" si="56"/>
        <v>0</v>
      </c>
      <c r="L70" s="59">
        <f t="shared" si="57"/>
        <v>0</v>
      </c>
      <c r="M70" s="59">
        <f t="shared" si="58"/>
        <v>0</v>
      </c>
      <c r="N70" s="59">
        <f t="shared" si="59"/>
        <v>0</v>
      </c>
      <c r="O70" s="65"/>
      <c r="P70" s="65"/>
      <c r="Q70" s="65"/>
      <c r="R70" s="65">
        <f t="shared" si="60"/>
        <v>0</v>
      </c>
      <c r="S70" s="65">
        <f t="shared" si="61"/>
        <v>0</v>
      </c>
      <c r="T70" s="65">
        <f t="shared" si="83"/>
        <v>0</v>
      </c>
      <c r="U70" s="66">
        <f t="shared" si="62"/>
        <v>0</v>
      </c>
      <c r="V70" s="132"/>
      <c r="W70" s="62"/>
      <c r="X70" s="62"/>
      <c r="Y70" s="62"/>
      <c r="Z70" s="59">
        <f t="shared" si="63"/>
        <v>0</v>
      </c>
      <c r="AA70" s="59">
        <f t="shared" si="64"/>
        <v>0</v>
      </c>
      <c r="AB70" s="59">
        <f t="shared" si="65"/>
        <v>0</v>
      </c>
      <c r="AC70" s="65"/>
      <c r="AD70" s="65"/>
      <c r="AE70" s="65"/>
      <c r="AF70" s="65">
        <f t="shared" si="66"/>
        <v>0</v>
      </c>
      <c r="AG70" s="65">
        <f t="shared" si="84"/>
        <v>0</v>
      </c>
      <c r="AH70" s="65">
        <f t="shared" si="74"/>
        <v>0</v>
      </c>
      <c r="AI70" s="66">
        <f t="shared" si="67"/>
        <v>0</v>
      </c>
      <c r="AJ70" s="62"/>
      <c r="AK70" s="62"/>
      <c r="AL70" s="21"/>
      <c r="AM70" s="65"/>
      <c r="AN70" s="65"/>
      <c r="AO70" s="90"/>
      <c r="AP70" s="65">
        <f t="shared" si="85"/>
        <v>0</v>
      </c>
      <c r="AQ70" s="65">
        <f t="shared" si="75"/>
        <v>0</v>
      </c>
      <c r="AR70" s="65">
        <f t="shared" si="76"/>
        <v>0</v>
      </c>
      <c r="AS70" s="66">
        <f t="shared" si="68"/>
        <v>0</v>
      </c>
      <c r="AT70" s="135"/>
      <c r="AU70" s="141"/>
      <c r="AV70" s="73"/>
      <c r="AW70" s="73"/>
      <c r="AX70" s="73"/>
      <c r="AY70" s="75"/>
      <c r="AZ70" s="65">
        <f t="shared" si="77"/>
        <v>0</v>
      </c>
      <c r="BA70" s="65">
        <f t="shared" si="78"/>
        <v>0</v>
      </c>
      <c r="BB70" s="65">
        <f t="shared" si="86"/>
        <v>0</v>
      </c>
      <c r="BC70" s="66">
        <f t="shared" si="69"/>
        <v>0</v>
      </c>
      <c r="BD70" s="141"/>
      <c r="BE70" s="119"/>
      <c r="BF70" s="136"/>
      <c r="BG70" s="73"/>
      <c r="BH70" s="75"/>
      <c r="BJ70" s="65">
        <f t="shared" si="79"/>
        <v>0</v>
      </c>
      <c r="BK70" s="65">
        <f t="shared" si="87"/>
        <v>0</v>
      </c>
      <c r="BL70" s="79">
        <f t="shared" si="80"/>
        <v>0</v>
      </c>
      <c r="BM70" s="66">
        <f t="shared" si="70"/>
        <v>0</v>
      </c>
      <c r="BN70" s="141"/>
      <c r="BO70" s="119"/>
      <c r="BP70" s="136"/>
      <c r="BQ70" s="73"/>
      <c r="BR70" s="73"/>
      <c r="BS70" s="75"/>
      <c r="BT70" s="65">
        <f t="shared" si="88"/>
        <v>0</v>
      </c>
      <c r="BU70" s="65">
        <f t="shared" si="81"/>
        <v>0</v>
      </c>
      <c r="BV70" s="79">
        <f t="shared" si="92"/>
        <v>0</v>
      </c>
      <c r="BW70" s="66">
        <f t="shared" si="71"/>
        <v>0</v>
      </c>
      <c r="BX70" s="119"/>
      <c r="BY70" s="152"/>
      <c r="BZ70" s="84"/>
      <c r="CA70" s="73"/>
      <c r="CB70" s="75"/>
      <c r="CD70" s="65">
        <f t="shared" si="82"/>
        <v>0</v>
      </c>
      <c r="CE70" s="65">
        <f t="shared" si="93"/>
        <v>0</v>
      </c>
      <c r="CF70" s="65">
        <f t="shared" si="89"/>
        <v>0</v>
      </c>
      <c r="CG70" s="66">
        <f t="shared" si="72"/>
        <v>0</v>
      </c>
      <c r="CH70" s="152"/>
      <c r="CI70" s="84"/>
      <c r="CJ70" s="84"/>
      <c r="CK70" s="75"/>
      <c r="CN70" s="65">
        <f t="shared" si="94"/>
        <v>0</v>
      </c>
      <c r="CO70" s="65">
        <f t="shared" si="90"/>
        <v>0</v>
      </c>
      <c r="CP70" s="65">
        <f t="shared" si="73"/>
        <v>0</v>
      </c>
      <c r="CQ70" s="66">
        <f t="shared" si="95"/>
        <v>0</v>
      </c>
      <c r="CS70" s="122" t="s">
        <v>30</v>
      </c>
      <c r="CT70" s="123" t="s">
        <v>102</v>
      </c>
      <c r="CU70" s="161">
        <v>2022</v>
      </c>
      <c r="CV70" s="170">
        <v>462.83</v>
      </c>
      <c r="CW70" s="173">
        <v>956.38</v>
      </c>
      <c r="CX70" s="125">
        <f t="shared" si="91"/>
        <v>26.094355399999994</v>
      </c>
      <c r="CY70" s="126">
        <v>2023</v>
      </c>
    </row>
    <row r="71" spans="1:104" ht="12.9" customHeight="1" x14ac:dyDescent="0.3">
      <c r="A71" s="59">
        <v>64</v>
      </c>
      <c r="B71" s="60" t="s">
        <v>132</v>
      </c>
      <c r="C71" s="60" t="s">
        <v>33</v>
      </c>
      <c r="D71" s="62"/>
      <c r="E71" s="62"/>
      <c r="F71" s="62"/>
      <c r="G71" s="62"/>
      <c r="H71" s="62"/>
      <c r="I71" s="59">
        <f t="shared" si="54"/>
        <v>0</v>
      </c>
      <c r="J71" s="59">
        <f t="shared" si="55"/>
        <v>0</v>
      </c>
      <c r="K71" s="59">
        <f t="shared" si="56"/>
        <v>0</v>
      </c>
      <c r="L71" s="59">
        <f t="shared" si="57"/>
        <v>0</v>
      </c>
      <c r="M71" s="59">
        <f t="shared" si="58"/>
        <v>0</v>
      </c>
      <c r="N71" s="59">
        <f t="shared" si="59"/>
        <v>0</v>
      </c>
      <c r="O71" s="65"/>
      <c r="P71" s="65"/>
      <c r="Q71" s="65"/>
      <c r="R71" s="65">
        <f t="shared" si="60"/>
        <v>0</v>
      </c>
      <c r="S71" s="65">
        <f t="shared" si="61"/>
        <v>0</v>
      </c>
      <c r="T71" s="65">
        <f t="shared" si="83"/>
        <v>0</v>
      </c>
      <c r="U71" s="66">
        <f t="shared" si="62"/>
        <v>0</v>
      </c>
      <c r="V71" s="132"/>
      <c r="W71" s="62"/>
      <c r="X71" s="62"/>
      <c r="Y71" s="62"/>
      <c r="Z71" s="59">
        <f t="shared" si="63"/>
        <v>0</v>
      </c>
      <c r="AA71" s="59">
        <f t="shared" si="64"/>
        <v>0</v>
      </c>
      <c r="AB71" s="59">
        <f t="shared" si="65"/>
        <v>0</v>
      </c>
      <c r="AC71" s="65"/>
      <c r="AD71" s="65"/>
      <c r="AE71" s="65"/>
      <c r="AF71" s="65">
        <f t="shared" si="66"/>
        <v>0</v>
      </c>
      <c r="AG71" s="65">
        <f t="shared" si="84"/>
        <v>0</v>
      </c>
      <c r="AH71" s="65">
        <f t="shared" si="74"/>
        <v>0</v>
      </c>
      <c r="AI71" s="66">
        <f t="shared" si="67"/>
        <v>0</v>
      </c>
      <c r="AJ71" s="62"/>
      <c r="AK71" s="62"/>
      <c r="AL71" s="21"/>
      <c r="AM71" s="65"/>
      <c r="AN71" s="65"/>
      <c r="AO71" s="90"/>
      <c r="AP71" s="65">
        <f t="shared" si="85"/>
        <v>0</v>
      </c>
      <c r="AQ71" s="65">
        <f t="shared" si="75"/>
        <v>0</v>
      </c>
      <c r="AR71" s="65">
        <f t="shared" si="76"/>
        <v>0</v>
      </c>
      <c r="AS71" s="66">
        <f t="shared" si="68"/>
        <v>0</v>
      </c>
      <c r="AT71" s="135"/>
      <c r="AU71" s="141"/>
      <c r="AV71" s="73"/>
      <c r="AW71" s="73"/>
      <c r="AX71" s="73"/>
      <c r="AY71" s="75"/>
      <c r="AZ71" s="65">
        <f t="shared" si="77"/>
        <v>0</v>
      </c>
      <c r="BA71" s="65">
        <f t="shared" si="78"/>
        <v>0</v>
      </c>
      <c r="BB71" s="65">
        <f t="shared" si="86"/>
        <v>0</v>
      </c>
      <c r="BC71" s="66">
        <f t="shared" si="69"/>
        <v>0</v>
      </c>
      <c r="BD71" s="141"/>
      <c r="BE71" s="119"/>
      <c r="BF71" s="136"/>
      <c r="BG71" s="73"/>
      <c r="BH71" s="75"/>
      <c r="BJ71" s="65">
        <f t="shared" si="79"/>
        <v>0</v>
      </c>
      <c r="BK71" s="65">
        <f t="shared" si="87"/>
        <v>0</v>
      </c>
      <c r="BL71" s="79">
        <f t="shared" si="80"/>
        <v>0</v>
      </c>
      <c r="BM71" s="66">
        <f t="shared" si="70"/>
        <v>0</v>
      </c>
      <c r="BN71" s="141"/>
      <c r="BO71" s="119"/>
      <c r="BP71" s="136"/>
      <c r="BQ71" s="73"/>
      <c r="BR71" s="73"/>
      <c r="BS71" s="75"/>
      <c r="BT71" s="65">
        <f t="shared" si="88"/>
        <v>0</v>
      </c>
      <c r="BU71" s="65">
        <f t="shared" si="81"/>
        <v>0</v>
      </c>
      <c r="BV71" s="79">
        <f t="shared" si="92"/>
        <v>0</v>
      </c>
      <c r="BW71" s="66">
        <f t="shared" si="71"/>
        <v>0</v>
      </c>
      <c r="BX71" s="119"/>
      <c r="BY71" s="152"/>
      <c r="BZ71" s="84"/>
      <c r="CA71" s="73"/>
      <c r="CB71" s="75"/>
      <c r="CD71" s="65">
        <f t="shared" si="82"/>
        <v>0</v>
      </c>
      <c r="CE71" s="65">
        <f t="shared" si="93"/>
        <v>0</v>
      </c>
      <c r="CF71" s="65">
        <f t="shared" si="89"/>
        <v>0</v>
      </c>
      <c r="CG71" s="66">
        <f t="shared" si="72"/>
        <v>0</v>
      </c>
      <c r="CH71" s="152"/>
      <c r="CI71" s="84"/>
      <c r="CJ71" s="84"/>
      <c r="CK71" s="75"/>
      <c r="CN71" s="65">
        <f t="shared" si="94"/>
        <v>0</v>
      </c>
      <c r="CO71" s="65">
        <f t="shared" si="90"/>
        <v>0</v>
      </c>
      <c r="CP71" s="65">
        <f t="shared" si="73"/>
        <v>0</v>
      </c>
      <c r="CQ71" s="66">
        <f t="shared" si="95"/>
        <v>0</v>
      </c>
      <c r="CS71" s="122" t="s">
        <v>133</v>
      </c>
      <c r="CT71" s="123" t="s">
        <v>102</v>
      </c>
      <c r="CU71" s="161">
        <v>2022</v>
      </c>
      <c r="CV71" s="170">
        <v>462.83</v>
      </c>
      <c r="CW71" s="174">
        <v>952.44</v>
      </c>
      <c r="CX71" s="125">
        <f t="shared" si="91"/>
        <v>24.270805200000027</v>
      </c>
      <c r="CY71" s="126">
        <v>2023</v>
      </c>
    </row>
    <row r="72" spans="1:104" ht="12.9" customHeight="1" x14ac:dyDescent="0.3">
      <c r="A72" s="59">
        <v>65</v>
      </c>
      <c r="B72" s="134" t="s">
        <v>134</v>
      </c>
      <c r="C72" s="151" t="s">
        <v>31</v>
      </c>
      <c r="D72" s="62"/>
      <c r="E72" s="62"/>
      <c r="F72" s="62"/>
      <c r="G72" s="64">
        <v>2060</v>
      </c>
      <c r="H72" s="62"/>
      <c r="I72" s="59">
        <f t="shared" ref="I72:I106" si="96">D72/D$2*D$5*I$5</f>
        <v>0</v>
      </c>
      <c r="J72" s="59">
        <f t="shared" ref="J72:J106" si="97">E72/E$2*E$5*J$5</f>
        <v>0</v>
      </c>
      <c r="K72" s="59">
        <f t="shared" ref="K72:K103" si="98">I72/MAX(I$8:I$107)*MAX(J$8:J$107)</f>
        <v>0</v>
      </c>
      <c r="L72" s="59">
        <f t="shared" ref="L72:L106" si="99">F72/F$2*F$5*L$5</f>
        <v>0</v>
      </c>
      <c r="M72" s="59">
        <f t="shared" ref="M72:M106" si="100">G72/G$2*G$5*M$5</f>
        <v>268.19044588882326</v>
      </c>
      <c r="N72" s="59">
        <f t="shared" ref="N72:N103" si="101">M72/MAX(M$8:M$107)*MAX(L$8:L$107)</f>
        <v>273.75754840624649</v>
      </c>
      <c r="O72" s="65"/>
      <c r="P72" s="65"/>
      <c r="Q72" s="65"/>
      <c r="R72" s="65">
        <f t="shared" ref="R72:R106" si="102">MAX(J72:K72)</f>
        <v>0</v>
      </c>
      <c r="S72" s="65">
        <f t="shared" ref="S72:S106" si="103">MAX(L72,N72)</f>
        <v>273.75754840624649</v>
      </c>
      <c r="T72" s="65">
        <f t="shared" si="83"/>
        <v>0</v>
      </c>
      <c r="U72" s="66">
        <f t="shared" ref="U72:U103" si="104">SUM(R72+O72,S72+P72,T72+Q72)-MIN(R72+O72,S72+P72,T72+Q72)</f>
        <v>273.75754840624649</v>
      </c>
      <c r="V72" s="132"/>
      <c r="W72" s="64">
        <v>2060</v>
      </c>
      <c r="X72" s="62"/>
      <c r="Y72" s="62"/>
      <c r="Z72" s="59">
        <f t="shared" ref="Z72:Z106" si="105">V72/V$2*V$5*Z$5</f>
        <v>0</v>
      </c>
      <c r="AA72" s="59">
        <f t="shared" ref="AA72:AA106" si="106">W72/W$2*W$5*AA$5</f>
        <v>251.80482705331576</v>
      </c>
      <c r="AB72" s="59">
        <f t="shared" ref="AB72:AB103" si="107">Z72/MAX(Z$8:Z$107)*MAX(AA$8:AA$107)</f>
        <v>0</v>
      </c>
      <c r="AC72" s="65"/>
      <c r="AD72" s="65"/>
      <c r="AE72" s="65"/>
      <c r="AF72" s="65">
        <f t="shared" ref="AF72:AF106" si="108">MAX(AA72:AB72)</f>
        <v>251.80482705331576</v>
      </c>
      <c r="AG72" s="65">
        <f t="shared" si="84"/>
        <v>0</v>
      </c>
      <c r="AH72" s="65">
        <f t="shared" si="74"/>
        <v>0</v>
      </c>
      <c r="AI72" s="66">
        <f t="shared" ref="AI72:AI103" si="109">SUM(AF72+AC72,AG72+AD72,AH72+AE72)-MIN(AF72+AC72,AG72+AD72,AH72+AE72)</f>
        <v>251.80482705331576</v>
      </c>
      <c r="AJ72" s="62"/>
      <c r="AK72" s="62"/>
      <c r="AL72" s="21"/>
      <c r="AM72" s="65"/>
      <c r="AN72" s="65"/>
      <c r="AO72" s="90"/>
      <c r="AP72" s="65">
        <f t="shared" si="85"/>
        <v>0</v>
      </c>
      <c r="AQ72" s="65">
        <f t="shared" si="75"/>
        <v>0</v>
      </c>
      <c r="AR72" s="65">
        <f t="shared" si="76"/>
        <v>0</v>
      </c>
      <c r="AS72" s="66">
        <f t="shared" ref="AS72:AS103" si="110">SUM(AP72+AM72,AQ72+AN72,AR72+AO72)-MIN(AP72+AM72,AQ72+AN72,AR72+AO72)</f>
        <v>0</v>
      </c>
      <c r="AT72" s="135"/>
      <c r="AU72" s="141"/>
      <c r="AV72" s="73"/>
      <c r="AW72" s="73"/>
      <c r="AX72" s="73"/>
      <c r="AY72" s="75"/>
      <c r="AZ72" s="65">
        <f t="shared" si="77"/>
        <v>0</v>
      </c>
      <c r="BA72" s="65">
        <f t="shared" si="78"/>
        <v>0</v>
      </c>
      <c r="BB72" s="65">
        <f t="shared" si="86"/>
        <v>0</v>
      </c>
      <c r="BC72" s="66">
        <f t="shared" ref="BC72:BC103" si="111">SUM(AZ72+AW72,BA72+AX72,BB72+AY72)-MIN(AZ72+AW72,BA72+AX72,BB72+AY72)</f>
        <v>0</v>
      </c>
      <c r="BD72" s="141"/>
      <c r="BE72" s="119"/>
      <c r="BF72" s="136"/>
      <c r="BG72" s="73"/>
      <c r="BH72" s="75"/>
      <c r="BJ72" s="65">
        <f t="shared" si="79"/>
        <v>0</v>
      </c>
      <c r="BK72" s="65">
        <f t="shared" si="87"/>
        <v>0</v>
      </c>
      <c r="BL72" s="79">
        <f t="shared" si="80"/>
        <v>0</v>
      </c>
      <c r="BM72" s="66">
        <f t="shared" ref="BM72:BM103" si="112">SUM(BJ72+BG72,BK72+BH72,BL72+BI72)-MIN(BJ72+BG72,BK72+BH72,BL72+BI72)</f>
        <v>0</v>
      </c>
      <c r="BN72" s="141"/>
      <c r="BO72" s="119"/>
      <c r="BP72" s="136"/>
      <c r="BQ72" s="73"/>
      <c r="BR72" s="73"/>
      <c r="BS72" s="75"/>
      <c r="BT72" s="65">
        <f t="shared" si="88"/>
        <v>0</v>
      </c>
      <c r="BU72" s="65">
        <f t="shared" si="81"/>
        <v>0</v>
      </c>
      <c r="BV72" s="79">
        <f t="shared" si="92"/>
        <v>0</v>
      </c>
      <c r="BW72" s="66">
        <f t="shared" ref="BW72:BW103" si="113">SUM(BT72+BQ72,BU72+BR72,BV72+BS72)-MIN(BT72+BQ72,BU72+BR72,BV72+BS72)</f>
        <v>0</v>
      </c>
      <c r="BX72" s="119"/>
      <c r="BY72" s="152"/>
      <c r="BZ72" s="84"/>
      <c r="CA72" s="73"/>
      <c r="CB72" s="75"/>
      <c r="CD72" s="65">
        <f t="shared" si="82"/>
        <v>0</v>
      </c>
      <c r="CE72" s="65">
        <f t="shared" si="93"/>
        <v>0</v>
      </c>
      <c r="CF72" s="65">
        <f t="shared" si="89"/>
        <v>0</v>
      </c>
      <c r="CG72" s="66">
        <f t="shared" ref="CG72:CG103" si="114">SUM(CD72+CA72,CE72+CB72,CF72+CC72)-MIN(CD72+CA72,CE72+CB72,CF72+CC72)</f>
        <v>0</v>
      </c>
      <c r="CH72" s="152"/>
      <c r="CI72" s="84"/>
      <c r="CJ72" s="84"/>
      <c r="CK72" s="75"/>
      <c r="CN72" s="65">
        <f t="shared" si="94"/>
        <v>0</v>
      </c>
      <c r="CO72" s="65">
        <f t="shared" si="90"/>
        <v>0</v>
      </c>
      <c r="CP72" s="65">
        <f t="shared" ref="CP72:CP106" si="115">CJ72/CJ$2*CJ$5*CP$5</f>
        <v>0</v>
      </c>
      <c r="CQ72" s="66">
        <f t="shared" si="95"/>
        <v>0</v>
      </c>
      <c r="CS72" s="122" t="s">
        <v>35</v>
      </c>
      <c r="CT72" s="123" t="s">
        <v>102</v>
      </c>
      <c r="CU72" s="161">
        <v>2022</v>
      </c>
      <c r="CV72" s="170">
        <v>462.83</v>
      </c>
      <c r="CW72" s="174">
        <v>945.21</v>
      </c>
      <c r="CX72" s="125">
        <f t="shared" si="91"/>
        <v>20.924544300000015</v>
      </c>
      <c r="CY72" s="126">
        <v>2023</v>
      </c>
    </row>
    <row r="73" spans="1:104" ht="12.9" customHeight="1" x14ac:dyDescent="0.3">
      <c r="A73" s="59">
        <v>66</v>
      </c>
      <c r="B73" s="59"/>
      <c r="C73" s="59"/>
      <c r="D73" s="59"/>
      <c r="E73" s="59"/>
      <c r="F73" s="59"/>
      <c r="G73" s="59"/>
      <c r="H73" s="59"/>
      <c r="I73" s="59">
        <f t="shared" si="96"/>
        <v>0</v>
      </c>
      <c r="J73" s="59">
        <f t="shared" si="97"/>
        <v>0</v>
      </c>
      <c r="K73" s="59">
        <f t="shared" si="98"/>
        <v>0</v>
      </c>
      <c r="L73" s="59">
        <f t="shared" si="99"/>
        <v>0</v>
      </c>
      <c r="M73" s="59">
        <f t="shared" si="100"/>
        <v>0</v>
      </c>
      <c r="N73" s="59">
        <f t="shared" si="101"/>
        <v>0</v>
      </c>
      <c r="O73" s="65"/>
      <c r="P73" s="65"/>
      <c r="Q73" s="65"/>
      <c r="R73" s="65">
        <f t="shared" si="102"/>
        <v>0</v>
      </c>
      <c r="S73" s="65">
        <f t="shared" si="103"/>
        <v>0</v>
      </c>
      <c r="T73" s="65">
        <f t="shared" si="83"/>
        <v>0</v>
      </c>
      <c r="U73" s="66">
        <f t="shared" si="104"/>
        <v>0</v>
      </c>
      <c r="V73" s="155"/>
      <c r="W73" s="59"/>
      <c r="X73" s="59"/>
      <c r="Y73" s="59"/>
      <c r="Z73" s="59">
        <f t="shared" si="105"/>
        <v>0</v>
      </c>
      <c r="AA73" s="59">
        <f t="shared" si="106"/>
        <v>0</v>
      </c>
      <c r="AB73" s="59">
        <f t="shared" si="107"/>
        <v>0</v>
      </c>
      <c r="AC73" s="65"/>
      <c r="AD73" s="65"/>
      <c r="AE73" s="65"/>
      <c r="AF73" s="65">
        <f t="shared" si="108"/>
        <v>0</v>
      </c>
      <c r="AG73" s="65">
        <f t="shared" si="84"/>
        <v>0</v>
      </c>
      <c r="AH73" s="65">
        <f t="shared" si="74"/>
        <v>0</v>
      </c>
      <c r="AI73" s="66">
        <f t="shared" si="109"/>
        <v>0</v>
      </c>
      <c r="AJ73" s="59"/>
      <c r="AK73" s="59"/>
      <c r="AL73" s="21"/>
      <c r="AM73" s="65"/>
      <c r="AN73" s="65"/>
      <c r="AO73" s="90"/>
      <c r="AP73" s="65">
        <f t="shared" si="85"/>
        <v>0</v>
      </c>
      <c r="AQ73" s="65">
        <f t="shared" si="75"/>
        <v>0</v>
      </c>
      <c r="AR73" s="65">
        <f t="shared" si="76"/>
        <v>0</v>
      </c>
      <c r="AS73" s="66">
        <f t="shared" si="110"/>
        <v>0</v>
      </c>
      <c r="AT73" s="92"/>
      <c r="AU73" s="73"/>
      <c r="AV73" s="73"/>
      <c r="AW73" s="73"/>
      <c r="AX73" s="73"/>
      <c r="AY73" s="75"/>
      <c r="AZ73" s="65">
        <f t="shared" si="77"/>
        <v>0</v>
      </c>
      <c r="BA73" s="65">
        <f t="shared" si="78"/>
        <v>0</v>
      </c>
      <c r="BB73" s="65">
        <f t="shared" si="86"/>
        <v>0</v>
      </c>
      <c r="BC73" s="66">
        <f t="shared" si="111"/>
        <v>0</v>
      </c>
      <c r="BD73" s="73"/>
      <c r="BE73" s="119"/>
      <c r="BF73" s="136"/>
      <c r="BG73" s="73"/>
      <c r="BH73" s="75"/>
      <c r="BI73" s="92"/>
      <c r="BJ73" s="65">
        <f t="shared" si="79"/>
        <v>0</v>
      </c>
      <c r="BK73" s="65">
        <f t="shared" si="87"/>
        <v>0</v>
      </c>
      <c r="BL73" s="79">
        <f t="shared" si="80"/>
        <v>0</v>
      </c>
      <c r="BM73" s="66">
        <f t="shared" si="112"/>
        <v>0</v>
      </c>
      <c r="BN73" s="73"/>
      <c r="BO73" s="119"/>
      <c r="BP73" s="136"/>
      <c r="BQ73" s="73"/>
      <c r="BR73" s="73"/>
      <c r="BS73" s="75"/>
      <c r="BT73" s="65">
        <f t="shared" si="88"/>
        <v>0</v>
      </c>
      <c r="BU73" s="65">
        <f t="shared" si="81"/>
        <v>0</v>
      </c>
      <c r="BV73" s="79">
        <f t="shared" si="92"/>
        <v>0</v>
      </c>
      <c r="BW73" s="66">
        <f t="shared" si="113"/>
        <v>0</v>
      </c>
      <c r="BX73" s="119"/>
      <c r="BY73" s="152"/>
      <c r="BZ73" s="84"/>
      <c r="CA73" s="73"/>
      <c r="CB73" s="75"/>
      <c r="CD73" s="65">
        <f t="shared" si="82"/>
        <v>0</v>
      </c>
      <c r="CE73" s="65">
        <f t="shared" si="93"/>
        <v>0</v>
      </c>
      <c r="CF73" s="65">
        <f t="shared" si="89"/>
        <v>0</v>
      </c>
      <c r="CG73" s="66">
        <f t="shared" si="114"/>
        <v>0</v>
      </c>
      <c r="CH73" s="152"/>
      <c r="CI73" s="84"/>
      <c r="CJ73" s="84"/>
      <c r="CK73" s="75"/>
      <c r="CN73" s="65">
        <f t="shared" si="94"/>
        <v>0</v>
      </c>
      <c r="CO73" s="65">
        <f t="shared" si="90"/>
        <v>0</v>
      </c>
      <c r="CP73" s="65">
        <f t="shared" si="115"/>
        <v>0</v>
      </c>
      <c r="CQ73" s="66">
        <f t="shared" si="95"/>
        <v>0</v>
      </c>
      <c r="CS73" s="122" t="s">
        <v>51</v>
      </c>
      <c r="CT73" s="123" t="s">
        <v>102</v>
      </c>
      <c r="CU73" s="161">
        <v>2022</v>
      </c>
      <c r="CV73" s="170">
        <v>462.83</v>
      </c>
      <c r="CW73" s="174">
        <v>907.43</v>
      </c>
      <c r="CX73" s="125">
        <f t="shared" si="91"/>
        <v>3.4388268999999765</v>
      </c>
      <c r="CY73" s="126">
        <v>2023</v>
      </c>
    </row>
    <row r="74" spans="1:104" ht="12.9" customHeight="1" x14ac:dyDescent="0.3">
      <c r="A74" s="59">
        <v>67</v>
      </c>
      <c r="B74" s="59"/>
      <c r="C74" s="59"/>
      <c r="D74" s="59"/>
      <c r="E74" s="59"/>
      <c r="F74" s="59"/>
      <c r="G74" s="59"/>
      <c r="H74" s="59"/>
      <c r="I74" s="59">
        <f t="shared" si="96"/>
        <v>0</v>
      </c>
      <c r="J74" s="59">
        <f t="shared" si="97"/>
        <v>0</v>
      </c>
      <c r="K74" s="59">
        <f t="shared" si="98"/>
        <v>0</v>
      </c>
      <c r="L74" s="59">
        <f t="shared" si="99"/>
        <v>0</v>
      </c>
      <c r="M74" s="59">
        <f t="shared" si="100"/>
        <v>0</v>
      </c>
      <c r="N74" s="59">
        <f t="shared" si="101"/>
        <v>0</v>
      </c>
      <c r="O74" s="65"/>
      <c r="P74" s="65"/>
      <c r="Q74" s="65"/>
      <c r="R74" s="65">
        <f t="shared" si="102"/>
        <v>0</v>
      </c>
      <c r="S74" s="65">
        <f t="shared" si="103"/>
        <v>0</v>
      </c>
      <c r="T74" s="65">
        <f t="shared" si="83"/>
        <v>0</v>
      </c>
      <c r="U74" s="66">
        <f t="shared" si="104"/>
        <v>0</v>
      </c>
      <c r="V74" s="155"/>
      <c r="W74" s="59"/>
      <c r="X74" s="59"/>
      <c r="Y74" s="59"/>
      <c r="Z74" s="59">
        <f t="shared" si="105"/>
        <v>0</v>
      </c>
      <c r="AA74" s="59">
        <f t="shared" si="106"/>
        <v>0</v>
      </c>
      <c r="AB74" s="59">
        <f t="shared" si="107"/>
        <v>0</v>
      </c>
      <c r="AC74" s="65"/>
      <c r="AD74" s="65"/>
      <c r="AE74" s="65"/>
      <c r="AF74" s="65">
        <f t="shared" si="108"/>
        <v>0</v>
      </c>
      <c r="AG74" s="65">
        <f t="shared" si="84"/>
        <v>0</v>
      </c>
      <c r="AH74" s="65">
        <f t="shared" si="74"/>
        <v>0</v>
      </c>
      <c r="AI74" s="66">
        <f t="shared" si="109"/>
        <v>0</v>
      </c>
      <c r="AJ74" s="59"/>
      <c r="AK74" s="59"/>
      <c r="AL74" s="21"/>
      <c r="AM74" s="65"/>
      <c r="AN74" s="65"/>
      <c r="AO74" s="90"/>
      <c r="AP74" s="65">
        <f t="shared" si="85"/>
        <v>0</v>
      </c>
      <c r="AQ74" s="65">
        <f t="shared" si="75"/>
        <v>0</v>
      </c>
      <c r="AR74" s="65">
        <f t="shared" si="76"/>
        <v>0</v>
      </c>
      <c r="AS74" s="66">
        <f t="shared" si="110"/>
        <v>0</v>
      </c>
      <c r="AT74" s="92"/>
      <c r="AU74" s="73"/>
      <c r="AV74" s="73"/>
      <c r="AW74" s="73"/>
      <c r="AX74" s="73"/>
      <c r="AY74" s="75"/>
      <c r="AZ74" s="65">
        <f t="shared" si="77"/>
        <v>0</v>
      </c>
      <c r="BA74" s="65">
        <f t="shared" si="78"/>
        <v>0</v>
      </c>
      <c r="BB74" s="65">
        <f t="shared" si="86"/>
        <v>0</v>
      </c>
      <c r="BC74" s="66">
        <f t="shared" si="111"/>
        <v>0</v>
      </c>
      <c r="BD74" s="73"/>
      <c r="BE74" s="119"/>
      <c r="BF74" s="136"/>
      <c r="BG74" s="73"/>
      <c r="BH74" s="75"/>
      <c r="BJ74" s="65">
        <f t="shared" si="79"/>
        <v>0</v>
      </c>
      <c r="BK74" s="65">
        <f t="shared" si="87"/>
        <v>0</v>
      </c>
      <c r="BL74" s="79">
        <f t="shared" si="80"/>
        <v>0</v>
      </c>
      <c r="BM74" s="66">
        <f t="shared" si="112"/>
        <v>0</v>
      </c>
      <c r="BN74" s="73"/>
      <c r="BO74" s="119"/>
      <c r="BP74" s="136"/>
      <c r="BQ74" s="73"/>
      <c r="BR74" s="73"/>
      <c r="BS74" s="75"/>
      <c r="BT74" s="65">
        <f t="shared" si="88"/>
        <v>0</v>
      </c>
      <c r="BU74" s="65">
        <f t="shared" si="81"/>
        <v>0</v>
      </c>
      <c r="BV74" s="79">
        <f t="shared" si="92"/>
        <v>0</v>
      </c>
      <c r="BW74" s="66">
        <f t="shared" si="113"/>
        <v>0</v>
      </c>
      <c r="BX74" s="119"/>
      <c r="BY74" s="152"/>
      <c r="BZ74" s="84"/>
      <c r="CA74" s="73"/>
      <c r="CB74" s="75"/>
      <c r="CD74" s="65">
        <f t="shared" si="82"/>
        <v>0</v>
      </c>
      <c r="CE74" s="65">
        <f t="shared" si="93"/>
        <v>0</v>
      </c>
      <c r="CF74" s="65">
        <f t="shared" si="89"/>
        <v>0</v>
      </c>
      <c r="CG74" s="66">
        <f t="shared" si="114"/>
        <v>0</v>
      </c>
      <c r="CH74" s="152"/>
      <c r="CI74" s="84"/>
      <c r="CJ74" s="84"/>
      <c r="CK74" s="75"/>
      <c r="CN74" s="65">
        <f t="shared" si="94"/>
        <v>0</v>
      </c>
      <c r="CO74" s="65">
        <f t="shared" si="90"/>
        <v>0</v>
      </c>
      <c r="CP74" s="65">
        <f t="shared" si="115"/>
        <v>0</v>
      </c>
      <c r="CQ74" s="66">
        <f t="shared" si="95"/>
        <v>0</v>
      </c>
      <c r="CS74" s="122" t="s">
        <v>35</v>
      </c>
      <c r="CT74" s="123" t="s">
        <v>135</v>
      </c>
      <c r="CU74" s="161">
        <v>2022</v>
      </c>
      <c r="CV74" s="170">
        <v>462.83</v>
      </c>
      <c r="CW74" s="174">
        <v>945.26</v>
      </c>
      <c r="CX74" s="125">
        <f t="shared" si="91"/>
        <v>20.947685799999995</v>
      </c>
      <c r="CY74" s="126">
        <v>2023</v>
      </c>
    </row>
    <row r="75" spans="1:104" ht="12.9" customHeight="1" x14ac:dyDescent="0.3">
      <c r="A75" s="59">
        <v>68</v>
      </c>
      <c r="B75" s="59"/>
      <c r="C75" s="59"/>
      <c r="D75" s="59"/>
      <c r="E75" s="59"/>
      <c r="F75" s="59"/>
      <c r="G75" s="59"/>
      <c r="H75" s="59"/>
      <c r="I75" s="59">
        <f t="shared" si="96"/>
        <v>0</v>
      </c>
      <c r="J75" s="59">
        <f t="shared" si="97"/>
        <v>0</v>
      </c>
      <c r="K75" s="59">
        <f t="shared" si="98"/>
        <v>0</v>
      </c>
      <c r="L75" s="59">
        <f t="shared" si="99"/>
        <v>0</v>
      </c>
      <c r="M75" s="59">
        <f t="shared" si="100"/>
        <v>0</v>
      </c>
      <c r="N75" s="59">
        <f t="shared" si="101"/>
        <v>0</v>
      </c>
      <c r="O75" s="65"/>
      <c r="P75" s="65"/>
      <c r="Q75" s="65"/>
      <c r="R75" s="65">
        <f t="shared" si="102"/>
        <v>0</v>
      </c>
      <c r="S75" s="65">
        <f t="shared" si="103"/>
        <v>0</v>
      </c>
      <c r="T75" s="65">
        <f t="shared" si="83"/>
        <v>0</v>
      </c>
      <c r="U75" s="66">
        <f t="shared" si="104"/>
        <v>0</v>
      </c>
      <c r="V75" s="155"/>
      <c r="W75" s="59"/>
      <c r="X75" s="59"/>
      <c r="Y75" s="59"/>
      <c r="Z75" s="59">
        <f t="shared" si="105"/>
        <v>0</v>
      </c>
      <c r="AA75" s="59">
        <f t="shared" si="106"/>
        <v>0</v>
      </c>
      <c r="AB75" s="59">
        <f t="shared" si="107"/>
        <v>0</v>
      </c>
      <c r="AC75" s="65"/>
      <c r="AD75" s="65"/>
      <c r="AE75" s="65"/>
      <c r="AF75" s="65">
        <f t="shared" si="108"/>
        <v>0</v>
      </c>
      <c r="AG75" s="65">
        <f t="shared" si="84"/>
        <v>0</v>
      </c>
      <c r="AH75" s="65">
        <f t="shared" ref="AH75:AH106" si="116">Y75/Y$2*Y$5*AH$5</f>
        <v>0</v>
      </c>
      <c r="AI75" s="66">
        <f t="shared" si="109"/>
        <v>0</v>
      </c>
      <c r="AJ75" s="59"/>
      <c r="AK75" s="59"/>
      <c r="AL75" s="21"/>
      <c r="AM75" s="65"/>
      <c r="AN75" s="65"/>
      <c r="AO75" s="90"/>
      <c r="AP75" s="65">
        <f t="shared" si="85"/>
        <v>0</v>
      </c>
      <c r="AQ75" s="65">
        <f t="shared" ref="AQ75:AQ106" si="117">AK75/AK$2*AK$5*AQ$5</f>
        <v>0</v>
      </c>
      <c r="AR75" s="65">
        <f t="shared" ref="AR75:AR106" si="118">AL75/AL$2*AL$5*AR$5</f>
        <v>0</v>
      </c>
      <c r="AS75" s="66">
        <f t="shared" si="110"/>
        <v>0</v>
      </c>
      <c r="AT75" s="92"/>
      <c r="AU75" s="73"/>
      <c r="AV75" s="73"/>
      <c r="AW75" s="73"/>
      <c r="AX75" s="73"/>
      <c r="AY75" s="75"/>
      <c r="AZ75" s="65">
        <f t="shared" ref="AZ75:AZ106" si="119">AT75/AT$2*AT$5*AZ$5</f>
        <v>0</v>
      </c>
      <c r="BA75" s="65">
        <f t="shared" ref="BA75:BA106" si="120">AU75/AU$2*AU$5*BA$5</f>
        <v>0</v>
      </c>
      <c r="BB75" s="65">
        <f t="shared" si="86"/>
        <v>0</v>
      </c>
      <c r="BC75" s="66">
        <f t="shared" si="111"/>
        <v>0</v>
      </c>
      <c r="BD75" s="73"/>
      <c r="BE75" s="119"/>
      <c r="BF75" s="136"/>
      <c r="BG75" s="73"/>
      <c r="BH75" s="75"/>
      <c r="BJ75" s="65">
        <f t="shared" ref="BJ75:BJ106" si="121">BD75/BD$2*BD$5*BJ$5</f>
        <v>0</v>
      </c>
      <c r="BK75" s="65">
        <f t="shared" si="87"/>
        <v>0</v>
      </c>
      <c r="BL75" s="79">
        <f t="shared" ref="BL75:BL106" si="122">BF75/BF$2*BF$5*BL$5</f>
        <v>0</v>
      </c>
      <c r="BM75" s="66">
        <f t="shared" si="112"/>
        <v>0</v>
      </c>
      <c r="BN75" s="73"/>
      <c r="BO75" s="119"/>
      <c r="BP75" s="136"/>
      <c r="BQ75" s="73"/>
      <c r="BR75" s="73"/>
      <c r="BS75" s="75"/>
      <c r="BT75" s="65">
        <f t="shared" si="88"/>
        <v>0</v>
      </c>
      <c r="BU75" s="65">
        <f t="shared" ref="BU75:BU106" si="123">BO75/BO$2*BO$5*BU$5</f>
        <v>0</v>
      </c>
      <c r="BV75" s="79">
        <f t="shared" si="92"/>
        <v>0</v>
      </c>
      <c r="BW75" s="66">
        <f t="shared" si="113"/>
        <v>0</v>
      </c>
      <c r="BX75" s="119"/>
      <c r="BY75" s="152"/>
      <c r="BZ75" s="84"/>
      <c r="CA75" s="73"/>
      <c r="CB75" s="75"/>
      <c r="CD75" s="65">
        <f t="shared" ref="CD75:CD106" si="124">BX75/BX$2*BX$5*CD$5</f>
        <v>0</v>
      </c>
      <c r="CE75" s="65">
        <f t="shared" si="93"/>
        <v>0</v>
      </c>
      <c r="CF75" s="65">
        <f t="shared" si="89"/>
        <v>0</v>
      </c>
      <c r="CG75" s="66">
        <f t="shared" si="114"/>
        <v>0</v>
      </c>
      <c r="CH75" s="152"/>
      <c r="CI75" s="84"/>
      <c r="CJ75" s="84"/>
      <c r="CK75" s="75"/>
      <c r="CN75" s="65">
        <f t="shared" si="94"/>
        <v>0</v>
      </c>
      <c r="CO75" s="65">
        <f t="shared" si="90"/>
        <v>0</v>
      </c>
      <c r="CP75" s="65">
        <f t="shared" si="115"/>
        <v>0</v>
      </c>
      <c r="CQ75" s="66">
        <f t="shared" si="95"/>
        <v>0</v>
      </c>
    </row>
    <row r="76" spans="1:104" ht="12.9" customHeight="1" x14ac:dyDescent="0.3">
      <c r="A76" s="59">
        <v>69</v>
      </c>
      <c r="B76" s="59"/>
      <c r="C76" s="59"/>
      <c r="D76" s="59"/>
      <c r="E76" s="59"/>
      <c r="F76" s="59"/>
      <c r="G76" s="59"/>
      <c r="H76" s="59"/>
      <c r="I76" s="59">
        <f t="shared" si="96"/>
        <v>0</v>
      </c>
      <c r="J76" s="59">
        <f t="shared" si="97"/>
        <v>0</v>
      </c>
      <c r="K76" s="59">
        <f t="shared" si="98"/>
        <v>0</v>
      </c>
      <c r="L76" s="59">
        <f t="shared" si="99"/>
        <v>0</v>
      </c>
      <c r="M76" s="59">
        <f t="shared" si="100"/>
        <v>0</v>
      </c>
      <c r="N76" s="59">
        <f t="shared" si="101"/>
        <v>0</v>
      </c>
      <c r="O76" s="65"/>
      <c r="P76" s="65"/>
      <c r="Q76" s="65"/>
      <c r="R76" s="65">
        <f t="shared" si="102"/>
        <v>0</v>
      </c>
      <c r="S76" s="65">
        <f t="shared" si="103"/>
        <v>0</v>
      </c>
      <c r="T76" s="65">
        <f t="shared" ref="T76:T106" si="125">H76/H$2*H$5*T$5</f>
        <v>0</v>
      </c>
      <c r="U76" s="66">
        <f t="shared" si="104"/>
        <v>0</v>
      </c>
      <c r="V76" s="155"/>
      <c r="W76" s="59"/>
      <c r="X76" s="59"/>
      <c r="Y76" s="59"/>
      <c r="Z76" s="59">
        <f t="shared" si="105"/>
        <v>0</v>
      </c>
      <c r="AA76" s="59">
        <f t="shared" si="106"/>
        <v>0</v>
      </c>
      <c r="AB76" s="59">
        <f t="shared" si="107"/>
        <v>0</v>
      </c>
      <c r="AC76" s="65"/>
      <c r="AD76" s="65"/>
      <c r="AE76" s="65"/>
      <c r="AF76" s="65">
        <f t="shared" si="108"/>
        <v>0</v>
      </c>
      <c r="AG76" s="65">
        <f t="shared" ref="AG76:AG106" si="126">X76/X$2*X$5*AG$5</f>
        <v>0</v>
      </c>
      <c r="AH76" s="65">
        <f t="shared" si="116"/>
        <v>0</v>
      </c>
      <c r="AI76" s="66">
        <f t="shared" si="109"/>
        <v>0</v>
      </c>
      <c r="AJ76" s="59"/>
      <c r="AK76" s="59"/>
      <c r="AL76" s="21"/>
      <c r="AM76" s="65"/>
      <c r="AN76" s="65"/>
      <c r="AO76" s="90"/>
      <c r="AP76" s="65">
        <f t="shared" ref="AP76:AP106" si="127">AJ76/AJ$2*AJ$5*AP$5</f>
        <v>0</v>
      </c>
      <c r="AQ76" s="65">
        <f t="shared" si="117"/>
        <v>0</v>
      </c>
      <c r="AR76" s="65">
        <f t="shared" si="118"/>
        <v>0</v>
      </c>
      <c r="AS76" s="66">
        <f t="shared" si="110"/>
        <v>0</v>
      </c>
      <c r="AT76" s="92"/>
      <c r="AU76" s="73"/>
      <c r="AV76" s="73"/>
      <c r="AW76" s="73"/>
      <c r="AX76" s="73"/>
      <c r="AY76" s="75"/>
      <c r="AZ76" s="65">
        <f t="shared" si="119"/>
        <v>0</v>
      </c>
      <c r="BA76" s="65">
        <f t="shared" si="120"/>
        <v>0</v>
      </c>
      <c r="BB76" s="65">
        <f t="shared" ref="BB76:BB106" si="128">AV76/AV$2*AV$5*BB$5</f>
        <v>0</v>
      </c>
      <c r="BC76" s="66">
        <f t="shared" si="111"/>
        <v>0</v>
      </c>
      <c r="BD76" s="73"/>
      <c r="BE76" s="119"/>
      <c r="BF76" s="136"/>
      <c r="BG76" s="73"/>
      <c r="BH76" s="75"/>
      <c r="BJ76" s="65">
        <f t="shared" si="121"/>
        <v>0</v>
      </c>
      <c r="BK76" s="65">
        <f t="shared" ref="BK76:BK106" si="129">BE76/BE$2*BE$5*BK$5</f>
        <v>0</v>
      </c>
      <c r="BL76" s="79">
        <f t="shared" si="122"/>
        <v>0</v>
      </c>
      <c r="BM76" s="66">
        <f t="shared" si="112"/>
        <v>0</v>
      </c>
      <c r="BN76" s="73"/>
      <c r="BO76" s="119"/>
      <c r="BP76" s="136"/>
      <c r="BQ76" s="73"/>
      <c r="BR76" s="73"/>
      <c r="BS76" s="75"/>
      <c r="BT76" s="65">
        <f t="shared" ref="BT76:BT106" si="130">BN76/BN$2*BN$5*BT$5</f>
        <v>0</v>
      </c>
      <c r="BU76" s="65">
        <f t="shared" si="123"/>
        <v>0</v>
      </c>
      <c r="BV76" s="79">
        <f t="shared" si="92"/>
        <v>0</v>
      </c>
      <c r="BW76" s="66">
        <f t="shared" si="113"/>
        <v>0</v>
      </c>
      <c r="BX76" s="119"/>
      <c r="BY76" s="152"/>
      <c r="BZ76" s="84"/>
      <c r="CA76" s="73"/>
      <c r="CB76" s="75"/>
      <c r="CD76" s="65">
        <f t="shared" si="124"/>
        <v>0</v>
      </c>
      <c r="CE76" s="65">
        <f t="shared" si="93"/>
        <v>0</v>
      </c>
      <c r="CF76" s="65">
        <f t="shared" si="89"/>
        <v>0</v>
      </c>
      <c r="CG76" s="66">
        <f t="shared" si="114"/>
        <v>0</v>
      </c>
      <c r="CH76" s="152"/>
      <c r="CI76" s="84"/>
      <c r="CJ76" s="84"/>
      <c r="CK76" s="75"/>
      <c r="CN76" s="65">
        <f t="shared" si="94"/>
        <v>0</v>
      </c>
      <c r="CO76" s="65">
        <f t="shared" si="90"/>
        <v>0</v>
      </c>
      <c r="CP76" s="65">
        <f t="shared" si="115"/>
        <v>0</v>
      </c>
      <c r="CQ76" s="66">
        <f t="shared" si="95"/>
        <v>0</v>
      </c>
      <c r="CS76" s="3" t="s">
        <v>136</v>
      </c>
      <c r="CT76" s="3"/>
      <c r="CU76" s="3"/>
      <c r="CV76" s="3"/>
      <c r="CW76" s="3"/>
      <c r="CX76" s="3"/>
      <c r="CY76" s="3"/>
      <c r="CZ76" s="3"/>
    </row>
    <row r="77" spans="1:104" ht="12.9" customHeight="1" x14ac:dyDescent="0.3">
      <c r="A77" s="59">
        <v>70</v>
      </c>
      <c r="B77" s="59"/>
      <c r="C77" s="59"/>
      <c r="D77" s="59"/>
      <c r="E77" s="59"/>
      <c r="F77" s="59"/>
      <c r="G77" s="59"/>
      <c r="H77" s="59"/>
      <c r="I77" s="59">
        <f t="shared" si="96"/>
        <v>0</v>
      </c>
      <c r="J77" s="59">
        <f t="shared" si="97"/>
        <v>0</v>
      </c>
      <c r="K77" s="59">
        <f t="shared" si="98"/>
        <v>0</v>
      </c>
      <c r="L77" s="59">
        <f t="shared" si="99"/>
        <v>0</v>
      </c>
      <c r="M77" s="59">
        <f t="shared" si="100"/>
        <v>0</v>
      </c>
      <c r="N77" s="59">
        <f t="shared" si="101"/>
        <v>0</v>
      </c>
      <c r="O77" s="65"/>
      <c r="P77" s="65"/>
      <c r="Q77" s="65"/>
      <c r="R77" s="65">
        <f t="shared" si="102"/>
        <v>0</v>
      </c>
      <c r="S77" s="65">
        <f t="shared" si="103"/>
        <v>0</v>
      </c>
      <c r="T77" s="65">
        <f t="shared" si="125"/>
        <v>0</v>
      </c>
      <c r="U77" s="66">
        <f t="shared" si="104"/>
        <v>0</v>
      </c>
      <c r="V77" s="155"/>
      <c r="W77" s="59"/>
      <c r="X77" s="59"/>
      <c r="Y77" s="59"/>
      <c r="Z77" s="59">
        <f t="shared" si="105"/>
        <v>0</v>
      </c>
      <c r="AA77" s="59">
        <f t="shared" si="106"/>
        <v>0</v>
      </c>
      <c r="AB77" s="59">
        <f t="shared" si="107"/>
        <v>0</v>
      </c>
      <c r="AC77" s="65"/>
      <c r="AD77" s="65"/>
      <c r="AE77" s="65"/>
      <c r="AF77" s="65">
        <f t="shared" si="108"/>
        <v>0</v>
      </c>
      <c r="AG77" s="65">
        <f t="shared" si="126"/>
        <v>0</v>
      </c>
      <c r="AH77" s="65">
        <f t="shared" si="116"/>
        <v>0</v>
      </c>
      <c r="AI77" s="66">
        <f t="shared" si="109"/>
        <v>0</v>
      </c>
      <c r="AJ77" s="59"/>
      <c r="AK77" s="59"/>
      <c r="AL77" s="21"/>
      <c r="AM77" s="65"/>
      <c r="AN77" s="65"/>
      <c r="AO77" s="90"/>
      <c r="AP77" s="65">
        <f t="shared" si="127"/>
        <v>0</v>
      </c>
      <c r="AQ77" s="65">
        <f t="shared" si="117"/>
        <v>0</v>
      </c>
      <c r="AR77" s="65">
        <f t="shared" si="118"/>
        <v>0</v>
      </c>
      <c r="AS77" s="66">
        <f t="shared" si="110"/>
        <v>0</v>
      </c>
      <c r="AT77" s="92"/>
      <c r="AU77" s="73"/>
      <c r="AV77" s="73"/>
      <c r="AW77" s="73"/>
      <c r="AX77" s="73"/>
      <c r="AY77" s="75"/>
      <c r="AZ77" s="65">
        <f t="shared" si="119"/>
        <v>0</v>
      </c>
      <c r="BA77" s="65">
        <f t="shared" si="120"/>
        <v>0</v>
      </c>
      <c r="BB77" s="65">
        <f t="shared" si="128"/>
        <v>0</v>
      </c>
      <c r="BC77" s="66">
        <f t="shared" si="111"/>
        <v>0</v>
      </c>
      <c r="BD77" s="73"/>
      <c r="BE77" s="119"/>
      <c r="BF77" s="136"/>
      <c r="BG77" s="73"/>
      <c r="BH77" s="75"/>
      <c r="BJ77" s="65">
        <f t="shared" si="121"/>
        <v>0</v>
      </c>
      <c r="BK77" s="65">
        <f t="shared" si="129"/>
        <v>0</v>
      </c>
      <c r="BL77" s="79">
        <f t="shared" si="122"/>
        <v>0</v>
      </c>
      <c r="BM77" s="66">
        <f t="shared" si="112"/>
        <v>0</v>
      </c>
      <c r="BN77" s="73"/>
      <c r="BO77" s="119"/>
      <c r="BP77" s="136"/>
      <c r="BQ77" s="73"/>
      <c r="BR77" s="73"/>
      <c r="BS77" s="75"/>
      <c r="BT77" s="65">
        <f t="shared" si="130"/>
        <v>0</v>
      </c>
      <c r="BU77" s="65">
        <f t="shared" si="123"/>
        <v>0</v>
      </c>
      <c r="BV77" s="79">
        <f t="shared" si="92"/>
        <v>0</v>
      </c>
      <c r="BW77" s="66">
        <f t="shared" si="113"/>
        <v>0</v>
      </c>
      <c r="BX77" s="119"/>
      <c r="BY77" s="152"/>
      <c r="BZ77" s="84"/>
      <c r="CA77" s="73"/>
      <c r="CB77" s="75"/>
      <c r="CD77" s="65">
        <f t="shared" si="124"/>
        <v>0</v>
      </c>
      <c r="CE77" s="65">
        <f t="shared" si="93"/>
        <v>0</v>
      </c>
      <c r="CF77" s="65">
        <f t="shared" si="89"/>
        <v>0</v>
      </c>
      <c r="CG77" s="66">
        <f t="shared" si="114"/>
        <v>0</v>
      </c>
      <c r="CH77" s="152"/>
      <c r="CI77" s="84"/>
      <c r="CJ77" s="84"/>
      <c r="CK77" s="75"/>
      <c r="CN77" s="65">
        <f t="shared" si="94"/>
        <v>0</v>
      </c>
      <c r="CO77" s="65">
        <f t="shared" si="90"/>
        <v>0</v>
      </c>
      <c r="CP77" s="65">
        <f t="shared" si="115"/>
        <v>0</v>
      </c>
      <c r="CQ77" s="66">
        <f t="shared" si="95"/>
        <v>0</v>
      </c>
      <c r="CS77" s="113" t="s">
        <v>12</v>
      </c>
      <c r="CT77" s="113" t="s">
        <v>36</v>
      </c>
      <c r="CU77" s="113" t="s">
        <v>37</v>
      </c>
      <c r="CV77" s="114" t="s">
        <v>38</v>
      </c>
      <c r="CW77" s="114" t="s">
        <v>137</v>
      </c>
      <c r="CX77" s="114" t="s">
        <v>138</v>
      </c>
      <c r="CY77" s="4" t="s">
        <v>41</v>
      </c>
      <c r="CZ77" s="4"/>
    </row>
    <row r="78" spans="1:104" ht="12.9" customHeight="1" x14ac:dyDescent="0.3">
      <c r="A78" s="59">
        <v>71</v>
      </c>
      <c r="B78" s="59"/>
      <c r="C78" s="59"/>
      <c r="D78" s="59"/>
      <c r="E78" s="59"/>
      <c r="F78" s="59"/>
      <c r="G78" s="59"/>
      <c r="H78" s="59"/>
      <c r="I78" s="59">
        <f t="shared" si="96"/>
        <v>0</v>
      </c>
      <c r="J78" s="59">
        <f t="shared" si="97"/>
        <v>0</v>
      </c>
      <c r="K78" s="59">
        <f t="shared" si="98"/>
        <v>0</v>
      </c>
      <c r="L78" s="59">
        <f t="shared" si="99"/>
        <v>0</v>
      </c>
      <c r="M78" s="59">
        <f t="shared" si="100"/>
        <v>0</v>
      </c>
      <c r="N78" s="59">
        <f t="shared" si="101"/>
        <v>0</v>
      </c>
      <c r="O78" s="65"/>
      <c r="P78" s="65"/>
      <c r="Q78" s="65"/>
      <c r="R78" s="65">
        <f t="shared" si="102"/>
        <v>0</v>
      </c>
      <c r="S78" s="65">
        <f t="shared" si="103"/>
        <v>0</v>
      </c>
      <c r="T78" s="65">
        <f t="shared" si="125"/>
        <v>0</v>
      </c>
      <c r="U78" s="66">
        <f t="shared" si="104"/>
        <v>0</v>
      </c>
      <c r="V78" s="155"/>
      <c r="W78" s="59"/>
      <c r="X78" s="59"/>
      <c r="Y78" s="59"/>
      <c r="Z78" s="59">
        <f t="shared" si="105"/>
        <v>0</v>
      </c>
      <c r="AA78" s="59">
        <f t="shared" si="106"/>
        <v>0</v>
      </c>
      <c r="AB78" s="59">
        <f t="shared" si="107"/>
        <v>0</v>
      </c>
      <c r="AC78" s="65"/>
      <c r="AD78" s="65"/>
      <c r="AE78" s="65"/>
      <c r="AF78" s="65">
        <f t="shared" si="108"/>
        <v>0</v>
      </c>
      <c r="AG78" s="65">
        <f t="shared" si="126"/>
        <v>0</v>
      </c>
      <c r="AH78" s="65">
        <f t="shared" si="116"/>
        <v>0</v>
      </c>
      <c r="AI78" s="66">
        <f t="shared" si="109"/>
        <v>0</v>
      </c>
      <c r="AJ78" s="59"/>
      <c r="AK78" s="59"/>
      <c r="AL78" s="21"/>
      <c r="AM78" s="65"/>
      <c r="AN78" s="65"/>
      <c r="AO78" s="90"/>
      <c r="AP78" s="65">
        <f t="shared" si="127"/>
        <v>0</v>
      </c>
      <c r="AQ78" s="65">
        <f t="shared" si="117"/>
        <v>0</v>
      </c>
      <c r="AR78" s="65">
        <f t="shared" si="118"/>
        <v>0</v>
      </c>
      <c r="AS78" s="66">
        <f t="shared" si="110"/>
        <v>0</v>
      </c>
      <c r="AT78" s="92"/>
      <c r="AU78" s="73"/>
      <c r="AV78" s="73"/>
      <c r="AW78" s="73"/>
      <c r="AX78" s="73"/>
      <c r="AY78" s="75"/>
      <c r="AZ78" s="65">
        <f t="shared" si="119"/>
        <v>0</v>
      </c>
      <c r="BA78" s="65">
        <f t="shared" si="120"/>
        <v>0</v>
      </c>
      <c r="BB78" s="65">
        <f t="shared" si="128"/>
        <v>0</v>
      </c>
      <c r="BC78" s="66">
        <f t="shared" si="111"/>
        <v>0</v>
      </c>
      <c r="BD78" s="73"/>
      <c r="BE78" s="119"/>
      <c r="BF78" s="136"/>
      <c r="BG78" s="73"/>
      <c r="BH78" s="75"/>
      <c r="BJ78" s="65">
        <f t="shared" si="121"/>
        <v>0</v>
      </c>
      <c r="BK78" s="65">
        <f t="shared" si="129"/>
        <v>0</v>
      </c>
      <c r="BL78" s="79">
        <f t="shared" si="122"/>
        <v>0</v>
      </c>
      <c r="BM78" s="66">
        <f t="shared" si="112"/>
        <v>0</v>
      </c>
      <c r="BN78" s="73"/>
      <c r="BO78" s="119"/>
      <c r="BP78" s="136"/>
      <c r="BQ78" s="73"/>
      <c r="BR78" s="73"/>
      <c r="BS78" s="75"/>
      <c r="BT78" s="65">
        <f t="shared" si="130"/>
        <v>0</v>
      </c>
      <c r="BU78" s="65">
        <f t="shared" si="123"/>
        <v>0</v>
      </c>
      <c r="BV78" s="79">
        <f t="shared" si="92"/>
        <v>0</v>
      </c>
      <c r="BW78" s="66">
        <f t="shared" si="113"/>
        <v>0</v>
      </c>
      <c r="BX78" s="119"/>
      <c r="BY78" s="152"/>
      <c r="BZ78" s="84"/>
      <c r="CA78" s="73"/>
      <c r="CB78" s="75"/>
      <c r="CD78" s="65">
        <f t="shared" si="124"/>
        <v>0</v>
      </c>
      <c r="CE78" s="65">
        <f t="shared" si="93"/>
        <v>0</v>
      </c>
      <c r="CF78" s="65">
        <f t="shared" si="89"/>
        <v>0</v>
      </c>
      <c r="CG78" s="66">
        <f t="shared" si="114"/>
        <v>0</v>
      </c>
      <c r="CH78" s="152"/>
      <c r="CI78" s="84"/>
      <c r="CJ78" s="84"/>
      <c r="CK78" s="75"/>
      <c r="CN78" s="65">
        <f t="shared" si="94"/>
        <v>0</v>
      </c>
      <c r="CO78" s="65">
        <f t="shared" si="90"/>
        <v>0</v>
      </c>
      <c r="CP78" s="65">
        <f t="shared" si="115"/>
        <v>0</v>
      </c>
      <c r="CQ78" s="66">
        <f t="shared" si="95"/>
        <v>0</v>
      </c>
      <c r="CS78" s="131" t="s">
        <v>30</v>
      </c>
      <c r="CT78" s="12" t="s">
        <v>139</v>
      </c>
      <c r="CU78" s="124">
        <v>2020</v>
      </c>
      <c r="CV78" s="125">
        <f>$BV$5</f>
        <v>550</v>
      </c>
      <c r="CW78" s="125">
        <v>450</v>
      </c>
      <c r="CX78" s="125">
        <f t="shared" ref="CX78:CX83" si="131">$BU$5</f>
        <v>450</v>
      </c>
      <c r="CY78" s="125">
        <f t="shared" ref="CY78:CY83" si="132">CV78*(0.95*CW78/CX78)</f>
        <v>522.5</v>
      </c>
      <c r="CZ78" s="126">
        <v>2021</v>
      </c>
    </row>
    <row r="79" spans="1:104" ht="12.9" customHeight="1" x14ac:dyDescent="0.3">
      <c r="A79" s="59">
        <v>72</v>
      </c>
      <c r="B79" s="59"/>
      <c r="C79" s="59"/>
      <c r="D79" s="59"/>
      <c r="E79" s="59"/>
      <c r="F79" s="59"/>
      <c r="G79" s="59"/>
      <c r="H79" s="59"/>
      <c r="I79" s="59">
        <f t="shared" si="96"/>
        <v>0</v>
      </c>
      <c r="J79" s="59">
        <f t="shared" si="97"/>
        <v>0</v>
      </c>
      <c r="K79" s="59">
        <f t="shared" si="98"/>
        <v>0</v>
      </c>
      <c r="L79" s="59">
        <f t="shared" si="99"/>
        <v>0</v>
      </c>
      <c r="M79" s="59">
        <f t="shared" si="100"/>
        <v>0</v>
      </c>
      <c r="N79" s="59">
        <f t="shared" si="101"/>
        <v>0</v>
      </c>
      <c r="O79" s="65"/>
      <c r="P79" s="65"/>
      <c r="Q79" s="65"/>
      <c r="R79" s="65">
        <f t="shared" si="102"/>
        <v>0</v>
      </c>
      <c r="S79" s="65">
        <f t="shared" si="103"/>
        <v>0</v>
      </c>
      <c r="T79" s="65">
        <f t="shared" si="125"/>
        <v>0</v>
      </c>
      <c r="U79" s="66">
        <f t="shared" si="104"/>
        <v>0</v>
      </c>
      <c r="V79" s="155"/>
      <c r="W79" s="59"/>
      <c r="X79" s="59"/>
      <c r="Y79" s="59"/>
      <c r="Z79" s="59">
        <f t="shared" si="105"/>
        <v>0</v>
      </c>
      <c r="AA79" s="59">
        <f t="shared" si="106"/>
        <v>0</v>
      </c>
      <c r="AB79" s="59">
        <f t="shared" si="107"/>
        <v>0</v>
      </c>
      <c r="AC79" s="65"/>
      <c r="AD79" s="65"/>
      <c r="AE79" s="65"/>
      <c r="AF79" s="65">
        <f t="shared" si="108"/>
        <v>0</v>
      </c>
      <c r="AG79" s="65">
        <f t="shared" si="126"/>
        <v>0</v>
      </c>
      <c r="AH79" s="65">
        <f t="shared" si="116"/>
        <v>0</v>
      </c>
      <c r="AI79" s="66">
        <f t="shared" si="109"/>
        <v>0</v>
      </c>
      <c r="AJ79" s="59"/>
      <c r="AK79" s="59"/>
      <c r="AL79" s="21"/>
      <c r="AM79" s="65"/>
      <c r="AN79" s="65"/>
      <c r="AO79" s="90"/>
      <c r="AP79" s="65">
        <f t="shared" si="127"/>
        <v>0</v>
      </c>
      <c r="AQ79" s="65">
        <f t="shared" si="117"/>
        <v>0</v>
      </c>
      <c r="AR79" s="65">
        <f t="shared" si="118"/>
        <v>0</v>
      </c>
      <c r="AS79" s="66">
        <f t="shared" si="110"/>
        <v>0</v>
      </c>
      <c r="AT79" s="92"/>
      <c r="AU79" s="73"/>
      <c r="AV79" s="73"/>
      <c r="AW79" s="73"/>
      <c r="AX79" s="73"/>
      <c r="AY79" s="75"/>
      <c r="AZ79" s="65">
        <f t="shared" si="119"/>
        <v>0</v>
      </c>
      <c r="BA79" s="65">
        <f t="shared" si="120"/>
        <v>0</v>
      </c>
      <c r="BB79" s="65">
        <f t="shared" si="128"/>
        <v>0</v>
      </c>
      <c r="BC79" s="66">
        <f t="shared" si="111"/>
        <v>0</v>
      </c>
      <c r="BD79" s="73"/>
      <c r="BE79" s="119"/>
      <c r="BF79" s="136"/>
      <c r="BG79" s="73"/>
      <c r="BH79" s="75"/>
      <c r="BJ79" s="65">
        <f t="shared" si="121"/>
        <v>0</v>
      </c>
      <c r="BK79" s="65">
        <f t="shared" si="129"/>
        <v>0</v>
      </c>
      <c r="BL79" s="79">
        <f t="shared" si="122"/>
        <v>0</v>
      </c>
      <c r="BM79" s="66">
        <f t="shared" si="112"/>
        <v>0</v>
      </c>
      <c r="BN79" s="73"/>
      <c r="BO79" s="119"/>
      <c r="BP79" s="136"/>
      <c r="BQ79" s="73"/>
      <c r="BR79" s="73"/>
      <c r="BS79" s="75"/>
      <c r="BT79" s="65">
        <f t="shared" si="130"/>
        <v>0</v>
      </c>
      <c r="BU79" s="65">
        <f t="shared" si="123"/>
        <v>0</v>
      </c>
      <c r="BV79" s="79">
        <f t="shared" si="92"/>
        <v>0</v>
      </c>
      <c r="BW79" s="66">
        <f t="shared" si="113"/>
        <v>0</v>
      </c>
      <c r="BX79" s="119"/>
      <c r="BY79" s="152"/>
      <c r="BZ79" s="84"/>
      <c r="CA79" s="73"/>
      <c r="CB79" s="75"/>
      <c r="CD79" s="65">
        <f t="shared" si="124"/>
        <v>0</v>
      </c>
      <c r="CE79" s="65">
        <f t="shared" si="93"/>
        <v>0</v>
      </c>
      <c r="CF79" s="65">
        <f t="shared" si="89"/>
        <v>0</v>
      </c>
      <c r="CG79" s="66">
        <f t="shared" si="114"/>
        <v>0</v>
      </c>
      <c r="CH79" s="152"/>
      <c r="CI79" s="84"/>
      <c r="CJ79" s="84"/>
      <c r="CK79" s="75"/>
      <c r="CN79" s="65">
        <f t="shared" si="94"/>
        <v>0</v>
      </c>
      <c r="CO79" s="65">
        <f t="shared" si="90"/>
        <v>0</v>
      </c>
      <c r="CP79" s="65">
        <f t="shared" si="115"/>
        <v>0</v>
      </c>
      <c r="CQ79" s="66">
        <f t="shared" si="95"/>
        <v>0</v>
      </c>
      <c r="CS79" s="122" t="s">
        <v>55</v>
      </c>
      <c r="CT79" s="131" t="s">
        <v>139</v>
      </c>
      <c r="CU79" s="124">
        <v>2020</v>
      </c>
      <c r="CV79" s="125">
        <f>$BV$5</f>
        <v>550</v>
      </c>
      <c r="CW79" s="125">
        <v>361.23176111299603</v>
      </c>
      <c r="CX79" s="125">
        <f t="shared" si="131"/>
        <v>450</v>
      </c>
      <c r="CY79" s="125">
        <f t="shared" si="132"/>
        <v>419.43021151453428</v>
      </c>
      <c r="CZ79" s="126">
        <v>2021</v>
      </c>
    </row>
    <row r="80" spans="1:104" ht="12.9" customHeight="1" x14ac:dyDescent="0.3">
      <c r="A80" s="59">
        <v>73</v>
      </c>
      <c r="B80" s="59"/>
      <c r="C80" s="59"/>
      <c r="D80" s="59"/>
      <c r="E80" s="59"/>
      <c r="F80" s="59"/>
      <c r="G80" s="59"/>
      <c r="H80" s="59"/>
      <c r="I80" s="59">
        <f t="shared" si="96"/>
        <v>0</v>
      </c>
      <c r="J80" s="59">
        <f t="shared" si="97"/>
        <v>0</v>
      </c>
      <c r="K80" s="59">
        <f t="shared" si="98"/>
        <v>0</v>
      </c>
      <c r="L80" s="59">
        <f t="shared" si="99"/>
        <v>0</v>
      </c>
      <c r="M80" s="59">
        <f t="shared" si="100"/>
        <v>0</v>
      </c>
      <c r="N80" s="59">
        <f t="shared" si="101"/>
        <v>0</v>
      </c>
      <c r="O80" s="65"/>
      <c r="P80" s="65"/>
      <c r="Q80" s="65"/>
      <c r="R80" s="65">
        <f t="shared" si="102"/>
        <v>0</v>
      </c>
      <c r="S80" s="65">
        <f t="shared" si="103"/>
        <v>0</v>
      </c>
      <c r="T80" s="65">
        <f t="shared" si="125"/>
        <v>0</v>
      </c>
      <c r="U80" s="66">
        <f t="shared" si="104"/>
        <v>0</v>
      </c>
      <c r="V80" s="155"/>
      <c r="W80" s="59"/>
      <c r="X80" s="59"/>
      <c r="Y80" s="59"/>
      <c r="Z80" s="59">
        <f t="shared" si="105"/>
        <v>0</v>
      </c>
      <c r="AA80" s="59">
        <f t="shared" si="106"/>
        <v>0</v>
      </c>
      <c r="AB80" s="59">
        <f t="shared" si="107"/>
        <v>0</v>
      </c>
      <c r="AC80" s="65"/>
      <c r="AD80" s="65"/>
      <c r="AE80" s="65"/>
      <c r="AF80" s="65">
        <f t="shared" si="108"/>
        <v>0</v>
      </c>
      <c r="AG80" s="65">
        <f t="shared" si="126"/>
        <v>0</v>
      </c>
      <c r="AH80" s="65">
        <f t="shared" si="116"/>
        <v>0</v>
      </c>
      <c r="AI80" s="66">
        <f t="shared" si="109"/>
        <v>0</v>
      </c>
      <c r="AJ80" s="59"/>
      <c r="AK80" s="59"/>
      <c r="AL80" s="21"/>
      <c r="AM80" s="65"/>
      <c r="AN80" s="65"/>
      <c r="AO80" s="90"/>
      <c r="AP80" s="65">
        <f t="shared" si="127"/>
        <v>0</v>
      </c>
      <c r="AQ80" s="65">
        <f t="shared" si="117"/>
        <v>0</v>
      </c>
      <c r="AR80" s="65">
        <f t="shared" si="118"/>
        <v>0</v>
      </c>
      <c r="AS80" s="66">
        <f t="shared" si="110"/>
        <v>0</v>
      </c>
      <c r="AT80" s="92"/>
      <c r="AU80" s="73"/>
      <c r="AV80" s="73"/>
      <c r="AW80" s="73"/>
      <c r="AX80" s="73"/>
      <c r="AY80" s="75"/>
      <c r="AZ80" s="65">
        <f t="shared" si="119"/>
        <v>0</v>
      </c>
      <c r="BA80" s="65">
        <f t="shared" si="120"/>
        <v>0</v>
      </c>
      <c r="BB80" s="65">
        <f t="shared" si="128"/>
        <v>0</v>
      </c>
      <c r="BC80" s="66">
        <f t="shared" si="111"/>
        <v>0</v>
      </c>
      <c r="BD80" s="73"/>
      <c r="BE80" s="119"/>
      <c r="BF80" s="136"/>
      <c r="BG80" s="73"/>
      <c r="BH80" s="75"/>
      <c r="BJ80" s="65">
        <f t="shared" si="121"/>
        <v>0</v>
      </c>
      <c r="BK80" s="65">
        <f t="shared" si="129"/>
        <v>0</v>
      </c>
      <c r="BL80" s="79">
        <f t="shared" si="122"/>
        <v>0</v>
      </c>
      <c r="BM80" s="66">
        <f t="shared" si="112"/>
        <v>0</v>
      </c>
      <c r="BN80" s="73"/>
      <c r="BO80" s="119"/>
      <c r="BP80" s="136"/>
      <c r="BQ80" s="73"/>
      <c r="BR80" s="73"/>
      <c r="BS80" s="75"/>
      <c r="BT80" s="65">
        <f t="shared" si="130"/>
        <v>0</v>
      </c>
      <c r="BU80" s="65">
        <f t="shared" si="123"/>
        <v>0</v>
      </c>
      <c r="BV80" s="79">
        <f t="shared" si="92"/>
        <v>0</v>
      </c>
      <c r="BW80" s="66">
        <f t="shared" si="113"/>
        <v>0</v>
      </c>
      <c r="BX80" s="119"/>
      <c r="BY80" s="152"/>
      <c r="BZ80" s="84"/>
      <c r="CA80" s="73"/>
      <c r="CB80" s="75"/>
      <c r="CD80" s="65">
        <f t="shared" si="124"/>
        <v>0</v>
      </c>
      <c r="CE80" s="65">
        <f t="shared" si="93"/>
        <v>0</v>
      </c>
      <c r="CF80" s="65">
        <f t="shared" si="89"/>
        <v>0</v>
      </c>
      <c r="CG80" s="66">
        <f t="shared" si="114"/>
        <v>0</v>
      </c>
      <c r="CH80" s="152"/>
      <c r="CI80" s="84"/>
      <c r="CJ80" s="84"/>
      <c r="CK80" s="75"/>
      <c r="CN80" s="65">
        <f t="shared" si="94"/>
        <v>0</v>
      </c>
      <c r="CO80" s="65">
        <f t="shared" si="90"/>
        <v>0</v>
      </c>
      <c r="CP80" s="65">
        <f t="shared" si="115"/>
        <v>0</v>
      </c>
      <c r="CQ80" s="66">
        <f t="shared" si="95"/>
        <v>0</v>
      </c>
      <c r="CS80" s="131" t="s">
        <v>30</v>
      </c>
      <c r="CT80" s="12" t="s">
        <v>139</v>
      </c>
      <c r="CU80" s="124">
        <v>2020</v>
      </c>
      <c r="CV80" s="125">
        <f>$CE$5</f>
        <v>450</v>
      </c>
      <c r="CW80" s="125">
        <v>450</v>
      </c>
      <c r="CX80" s="125">
        <f t="shared" si="131"/>
        <v>450</v>
      </c>
      <c r="CY80" s="125">
        <f t="shared" si="132"/>
        <v>427.5</v>
      </c>
      <c r="CZ80" s="126">
        <v>2022</v>
      </c>
    </row>
    <row r="81" spans="1:104" ht="12.9" customHeight="1" x14ac:dyDescent="0.3">
      <c r="A81" s="59">
        <v>74</v>
      </c>
      <c r="B81" s="59"/>
      <c r="C81" s="59"/>
      <c r="D81" s="59"/>
      <c r="E81" s="59"/>
      <c r="F81" s="59"/>
      <c r="G81" s="59"/>
      <c r="H81" s="59"/>
      <c r="I81" s="59">
        <f t="shared" si="96"/>
        <v>0</v>
      </c>
      <c r="J81" s="59">
        <f t="shared" si="97"/>
        <v>0</v>
      </c>
      <c r="K81" s="59">
        <f t="shared" si="98"/>
        <v>0</v>
      </c>
      <c r="L81" s="59">
        <f t="shared" si="99"/>
        <v>0</v>
      </c>
      <c r="M81" s="59">
        <f t="shared" si="100"/>
        <v>0</v>
      </c>
      <c r="N81" s="59">
        <f t="shared" si="101"/>
        <v>0</v>
      </c>
      <c r="O81" s="65"/>
      <c r="P81" s="65"/>
      <c r="Q81" s="65"/>
      <c r="R81" s="65">
        <f t="shared" si="102"/>
        <v>0</v>
      </c>
      <c r="S81" s="65">
        <f t="shared" si="103"/>
        <v>0</v>
      </c>
      <c r="T81" s="65">
        <f t="shared" si="125"/>
        <v>0</v>
      </c>
      <c r="U81" s="66">
        <f t="shared" si="104"/>
        <v>0</v>
      </c>
      <c r="V81" s="155"/>
      <c r="W81" s="59"/>
      <c r="X81" s="59"/>
      <c r="Y81" s="59"/>
      <c r="Z81" s="59">
        <f t="shared" si="105"/>
        <v>0</v>
      </c>
      <c r="AA81" s="59">
        <f t="shared" si="106"/>
        <v>0</v>
      </c>
      <c r="AB81" s="59">
        <f t="shared" si="107"/>
        <v>0</v>
      </c>
      <c r="AC81" s="65"/>
      <c r="AD81" s="65"/>
      <c r="AE81" s="65"/>
      <c r="AF81" s="65">
        <f t="shared" si="108"/>
        <v>0</v>
      </c>
      <c r="AG81" s="65">
        <f t="shared" si="126"/>
        <v>0</v>
      </c>
      <c r="AH81" s="65">
        <f t="shared" si="116"/>
        <v>0</v>
      </c>
      <c r="AI81" s="66">
        <f t="shared" si="109"/>
        <v>0</v>
      </c>
      <c r="AJ81" s="59"/>
      <c r="AK81" s="59"/>
      <c r="AL81" s="21"/>
      <c r="AM81" s="65"/>
      <c r="AN81" s="65"/>
      <c r="AO81" s="90"/>
      <c r="AP81" s="65">
        <f t="shared" si="127"/>
        <v>0</v>
      </c>
      <c r="AQ81" s="65">
        <f t="shared" si="117"/>
        <v>0</v>
      </c>
      <c r="AR81" s="65">
        <f t="shared" si="118"/>
        <v>0</v>
      </c>
      <c r="AS81" s="66">
        <f t="shared" si="110"/>
        <v>0</v>
      </c>
      <c r="AT81" s="92"/>
      <c r="AU81" s="73"/>
      <c r="AV81" s="73"/>
      <c r="AW81" s="73"/>
      <c r="AX81" s="73"/>
      <c r="AY81" s="75"/>
      <c r="AZ81" s="65">
        <f t="shared" si="119"/>
        <v>0</v>
      </c>
      <c r="BA81" s="65">
        <f t="shared" si="120"/>
        <v>0</v>
      </c>
      <c r="BB81" s="65">
        <f t="shared" si="128"/>
        <v>0</v>
      </c>
      <c r="BC81" s="66">
        <f t="shared" si="111"/>
        <v>0</v>
      </c>
      <c r="BD81" s="73"/>
      <c r="BE81" s="119"/>
      <c r="BF81" s="136"/>
      <c r="BG81" s="73"/>
      <c r="BH81" s="75"/>
      <c r="BJ81" s="65">
        <f t="shared" si="121"/>
        <v>0</v>
      </c>
      <c r="BK81" s="65">
        <f t="shared" si="129"/>
        <v>0</v>
      </c>
      <c r="BL81" s="79">
        <f t="shared" si="122"/>
        <v>0</v>
      </c>
      <c r="BM81" s="66">
        <f t="shared" si="112"/>
        <v>0</v>
      </c>
      <c r="BN81" s="73"/>
      <c r="BO81" s="119"/>
      <c r="BP81" s="136"/>
      <c r="BQ81" s="73"/>
      <c r="BR81" s="73"/>
      <c r="BS81" s="75"/>
      <c r="BT81" s="65">
        <f t="shared" si="130"/>
        <v>0</v>
      </c>
      <c r="BU81" s="65">
        <f t="shared" si="123"/>
        <v>0</v>
      </c>
      <c r="BV81" s="79">
        <f t="shared" si="92"/>
        <v>0</v>
      </c>
      <c r="BW81" s="66">
        <f t="shared" si="113"/>
        <v>0</v>
      </c>
      <c r="BX81" s="119"/>
      <c r="BY81" s="152"/>
      <c r="BZ81" s="84"/>
      <c r="CA81" s="73"/>
      <c r="CB81" s="75"/>
      <c r="CD81" s="65">
        <f t="shared" si="124"/>
        <v>0</v>
      </c>
      <c r="CE81" s="65">
        <f t="shared" si="93"/>
        <v>0</v>
      </c>
      <c r="CF81" s="65">
        <f t="shared" si="89"/>
        <v>0</v>
      </c>
      <c r="CG81" s="66">
        <f t="shared" si="114"/>
        <v>0</v>
      </c>
      <c r="CH81" s="152"/>
      <c r="CI81" s="84"/>
      <c r="CJ81" s="84"/>
      <c r="CK81" s="75"/>
      <c r="CN81" s="65">
        <f t="shared" si="94"/>
        <v>0</v>
      </c>
      <c r="CO81" s="65">
        <f t="shared" si="90"/>
        <v>0</v>
      </c>
      <c r="CP81" s="65">
        <f t="shared" si="115"/>
        <v>0</v>
      </c>
      <c r="CQ81" s="66">
        <f t="shared" si="95"/>
        <v>0</v>
      </c>
      <c r="CS81" s="122" t="s">
        <v>55</v>
      </c>
      <c r="CT81" s="131" t="s">
        <v>139</v>
      </c>
      <c r="CU81" s="124">
        <v>2020</v>
      </c>
      <c r="CV81" s="125">
        <f>$CE$5</f>
        <v>450</v>
      </c>
      <c r="CW81" s="125">
        <v>361.23176111299603</v>
      </c>
      <c r="CX81" s="125">
        <f t="shared" si="131"/>
        <v>450</v>
      </c>
      <c r="CY81" s="125">
        <f t="shared" si="132"/>
        <v>343.17017305734623</v>
      </c>
      <c r="CZ81" s="126">
        <v>2022</v>
      </c>
    </row>
    <row r="82" spans="1:104" ht="12.9" customHeight="1" x14ac:dyDescent="0.3">
      <c r="A82" s="59">
        <v>75</v>
      </c>
      <c r="B82" s="59"/>
      <c r="C82" s="59"/>
      <c r="D82" s="59"/>
      <c r="E82" s="59"/>
      <c r="F82" s="59"/>
      <c r="G82" s="59"/>
      <c r="H82" s="59"/>
      <c r="I82" s="59">
        <f t="shared" si="96"/>
        <v>0</v>
      </c>
      <c r="J82" s="59">
        <f t="shared" si="97"/>
        <v>0</v>
      </c>
      <c r="K82" s="59">
        <f t="shared" si="98"/>
        <v>0</v>
      </c>
      <c r="L82" s="59">
        <f t="shared" si="99"/>
        <v>0</v>
      </c>
      <c r="M82" s="59">
        <f t="shared" si="100"/>
        <v>0</v>
      </c>
      <c r="N82" s="59">
        <f t="shared" si="101"/>
        <v>0</v>
      </c>
      <c r="O82" s="65"/>
      <c r="P82" s="65"/>
      <c r="Q82" s="65"/>
      <c r="R82" s="65">
        <f t="shared" si="102"/>
        <v>0</v>
      </c>
      <c r="S82" s="65">
        <f t="shared" si="103"/>
        <v>0</v>
      </c>
      <c r="T82" s="65">
        <f t="shared" si="125"/>
        <v>0</v>
      </c>
      <c r="U82" s="66">
        <f t="shared" si="104"/>
        <v>0</v>
      </c>
      <c r="V82" s="155"/>
      <c r="W82" s="59"/>
      <c r="X82" s="59"/>
      <c r="Y82" s="59"/>
      <c r="Z82" s="59">
        <f t="shared" si="105"/>
        <v>0</v>
      </c>
      <c r="AA82" s="59">
        <f t="shared" si="106"/>
        <v>0</v>
      </c>
      <c r="AB82" s="59">
        <f t="shared" si="107"/>
        <v>0</v>
      </c>
      <c r="AC82" s="65"/>
      <c r="AD82" s="65"/>
      <c r="AE82" s="65"/>
      <c r="AF82" s="65">
        <f t="shared" si="108"/>
        <v>0</v>
      </c>
      <c r="AG82" s="65">
        <f t="shared" si="126"/>
        <v>0</v>
      </c>
      <c r="AH82" s="65">
        <f t="shared" si="116"/>
        <v>0</v>
      </c>
      <c r="AI82" s="66">
        <f t="shared" si="109"/>
        <v>0</v>
      </c>
      <c r="AJ82" s="59"/>
      <c r="AK82" s="59"/>
      <c r="AL82" s="21"/>
      <c r="AM82" s="65"/>
      <c r="AN82" s="65"/>
      <c r="AO82" s="90"/>
      <c r="AP82" s="65">
        <f t="shared" si="127"/>
        <v>0</v>
      </c>
      <c r="AQ82" s="65">
        <f t="shared" si="117"/>
        <v>0</v>
      </c>
      <c r="AR82" s="65">
        <f t="shared" si="118"/>
        <v>0</v>
      </c>
      <c r="AS82" s="66">
        <f t="shared" si="110"/>
        <v>0</v>
      </c>
      <c r="AT82" s="92"/>
      <c r="AU82" s="73"/>
      <c r="AV82" s="73"/>
      <c r="AW82" s="73"/>
      <c r="AX82" s="73"/>
      <c r="AY82" s="75"/>
      <c r="AZ82" s="65">
        <f t="shared" si="119"/>
        <v>0</v>
      </c>
      <c r="BA82" s="65">
        <f t="shared" si="120"/>
        <v>0</v>
      </c>
      <c r="BB82" s="65">
        <f t="shared" si="128"/>
        <v>0</v>
      </c>
      <c r="BC82" s="66">
        <f t="shared" si="111"/>
        <v>0</v>
      </c>
      <c r="BD82" s="73"/>
      <c r="BE82" s="119"/>
      <c r="BF82" s="136"/>
      <c r="BG82" s="73"/>
      <c r="BH82" s="75"/>
      <c r="BJ82" s="65">
        <f t="shared" si="121"/>
        <v>0</v>
      </c>
      <c r="BK82" s="65">
        <f t="shared" si="129"/>
        <v>0</v>
      </c>
      <c r="BL82" s="79">
        <f t="shared" si="122"/>
        <v>0</v>
      </c>
      <c r="BM82" s="66">
        <f t="shared" si="112"/>
        <v>0</v>
      </c>
      <c r="BN82" s="73"/>
      <c r="BO82" s="119"/>
      <c r="BP82" s="136"/>
      <c r="BQ82" s="73"/>
      <c r="BR82" s="73"/>
      <c r="BS82" s="75"/>
      <c r="BT82" s="65">
        <f t="shared" si="130"/>
        <v>0</v>
      </c>
      <c r="BU82" s="65">
        <f t="shared" si="123"/>
        <v>0</v>
      </c>
      <c r="BV82" s="79">
        <f t="shared" si="92"/>
        <v>0</v>
      </c>
      <c r="BW82" s="66">
        <f t="shared" si="113"/>
        <v>0</v>
      </c>
      <c r="BX82" s="119"/>
      <c r="BY82" s="152"/>
      <c r="BZ82" s="84"/>
      <c r="CA82" s="73"/>
      <c r="CB82" s="75"/>
      <c r="CD82" s="65">
        <f t="shared" si="124"/>
        <v>0</v>
      </c>
      <c r="CE82" s="65">
        <f t="shared" si="93"/>
        <v>0</v>
      </c>
      <c r="CF82" s="65">
        <f t="shared" ref="CF82:CF106" si="133">BZ82/BZ$2*BZ$5*CF$5</f>
        <v>0</v>
      </c>
      <c r="CG82" s="66">
        <f t="shared" si="114"/>
        <v>0</v>
      </c>
      <c r="CH82" s="152"/>
      <c r="CI82" s="84"/>
      <c r="CJ82" s="84"/>
      <c r="CK82" s="75"/>
      <c r="CN82" s="65">
        <f t="shared" si="94"/>
        <v>0</v>
      </c>
      <c r="CO82" s="65">
        <f t="shared" ref="CO82:CO106" si="134">CI82/CI$2*CI$5*CO$5</f>
        <v>0</v>
      </c>
      <c r="CP82" s="65">
        <f t="shared" si="115"/>
        <v>0</v>
      </c>
      <c r="CQ82" s="66">
        <f t="shared" si="95"/>
        <v>0</v>
      </c>
      <c r="CS82" s="131" t="s">
        <v>30</v>
      </c>
      <c r="CT82" s="12" t="s">
        <v>139</v>
      </c>
      <c r="CU82" s="124">
        <v>2020</v>
      </c>
      <c r="CV82" s="125">
        <f>$CN$5</f>
        <v>425</v>
      </c>
      <c r="CW82" s="125">
        <v>450</v>
      </c>
      <c r="CX82" s="125">
        <f t="shared" si="131"/>
        <v>450</v>
      </c>
      <c r="CY82" s="125">
        <f t="shared" si="132"/>
        <v>403.75</v>
      </c>
      <c r="CZ82" s="126">
        <v>2023</v>
      </c>
    </row>
    <row r="83" spans="1:104" ht="12.9" customHeight="1" x14ac:dyDescent="0.3">
      <c r="A83" s="59">
        <v>76</v>
      </c>
      <c r="B83" s="59"/>
      <c r="C83" s="59"/>
      <c r="D83" s="59"/>
      <c r="E83" s="59"/>
      <c r="F83" s="59"/>
      <c r="G83" s="59"/>
      <c r="H83" s="59"/>
      <c r="I83" s="59">
        <f t="shared" si="96"/>
        <v>0</v>
      </c>
      <c r="J83" s="59">
        <f t="shared" si="97"/>
        <v>0</v>
      </c>
      <c r="K83" s="59">
        <f t="shared" si="98"/>
        <v>0</v>
      </c>
      <c r="L83" s="59">
        <f t="shared" si="99"/>
        <v>0</v>
      </c>
      <c r="M83" s="59">
        <f t="shared" si="100"/>
        <v>0</v>
      </c>
      <c r="N83" s="59">
        <f t="shared" si="101"/>
        <v>0</v>
      </c>
      <c r="O83" s="65"/>
      <c r="P83" s="65"/>
      <c r="Q83" s="65"/>
      <c r="R83" s="65">
        <f t="shared" si="102"/>
        <v>0</v>
      </c>
      <c r="S83" s="65">
        <f t="shared" si="103"/>
        <v>0</v>
      </c>
      <c r="T83" s="65">
        <f t="shared" si="125"/>
        <v>0</v>
      </c>
      <c r="U83" s="66">
        <f t="shared" si="104"/>
        <v>0</v>
      </c>
      <c r="V83" s="155"/>
      <c r="W83" s="59"/>
      <c r="X83" s="59"/>
      <c r="Y83" s="59"/>
      <c r="Z83" s="59">
        <f t="shared" si="105"/>
        <v>0</v>
      </c>
      <c r="AA83" s="59">
        <f t="shared" si="106"/>
        <v>0</v>
      </c>
      <c r="AB83" s="59">
        <f t="shared" si="107"/>
        <v>0</v>
      </c>
      <c r="AC83" s="65"/>
      <c r="AD83" s="65"/>
      <c r="AE83" s="65"/>
      <c r="AF83" s="65">
        <f t="shared" si="108"/>
        <v>0</v>
      </c>
      <c r="AG83" s="65">
        <f t="shared" si="126"/>
        <v>0</v>
      </c>
      <c r="AH83" s="65">
        <f t="shared" si="116"/>
        <v>0</v>
      </c>
      <c r="AI83" s="66">
        <f t="shared" si="109"/>
        <v>0</v>
      </c>
      <c r="AJ83" s="59"/>
      <c r="AK83" s="59"/>
      <c r="AL83" s="21"/>
      <c r="AM83" s="65"/>
      <c r="AN83" s="65"/>
      <c r="AO83" s="90"/>
      <c r="AP83" s="65">
        <f t="shared" si="127"/>
        <v>0</v>
      </c>
      <c r="AQ83" s="65">
        <f t="shared" si="117"/>
        <v>0</v>
      </c>
      <c r="AR83" s="65">
        <f t="shared" si="118"/>
        <v>0</v>
      </c>
      <c r="AS83" s="66">
        <f t="shared" si="110"/>
        <v>0</v>
      </c>
      <c r="AT83" s="92"/>
      <c r="AU83" s="73"/>
      <c r="AV83" s="73"/>
      <c r="AW83" s="73"/>
      <c r="AX83" s="73"/>
      <c r="AY83" s="75"/>
      <c r="AZ83" s="65">
        <f t="shared" si="119"/>
        <v>0</v>
      </c>
      <c r="BA83" s="65">
        <f t="shared" si="120"/>
        <v>0</v>
      </c>
      <c r="BB83" s="65">
        <f t="shared" si="128"/>
        <v>0</v>
      </c>
      <c r="BC83" s="66">
        <f t="shared" si="111"/>
        <v>0</v>
      </c>
      <c r="BD83" s="73"/>
      <c r="BE83" s="119"/>
      <c r="BF83" s="136"/>
      <c r="BG83" s="73"/>
      <c r="BH83" s="75"/>
      <c r="BJ83" s="65">
        <f t="shared" si="121"/>
        <v>0</v>
      </c>
      <c r="BK83" s="65">
        <f t="shared" si="129"/>
        <v>0</v>
      </c>
      <c r="BL83" s="79">
        <f t="shared" si="122"/>
        <v>0</v>
      </c>
      <c r="BM83" s="66">
        <f t="shared" si="112"/>
        <v>0</v>
      </c>
      <c r="BN83" s="73"/>
      <c r="BO83" s="119"/>
      <c r="BP83" s="136"/>
      <c r="BQ83" s="73"/>
      <c r="BR83" s="73"/>
      <c r="BS83" s="75"/>
      <c r="BT83" s="65">
        <f t="shared" si="130"/>
        <v>0</v>
      </c>
      <c r="BU83" s="65">
        <f t="shared" si="123"/>
        <v>0</v>
      </c>
      <c r="BV83" s="79">
        <f t="shared" ref="BV83:BV106" si="135">BP83/BP$2*BP$5*BV$5</f>
        <v>0</v>
      </c>
      <c r="BW83" s="66">
        <f t="shared" si="113"/>
        <v>0</v>
      </c>
      <c r="BX83" s="119"/>
      <c r="BY83" s="152"/>
      <c r="BZ83" s="84"/>
      <c r="CA83" s="73"/>
      <c r="CB83" s="75"/>
      <c r="CD83" s="65">
        <f t="shared" si="124"/>
        <v>0</v>
      </c>
      <c r="CE83" s="65">
        <f t="shared" ref="CE83:CE106" si="136">BY83/BY$2*BY$5*CE$5</f>
        <v>0</v>
      </c>
      <c r="CF83" s="65">
        <f t="shared" si="133"/>
        <v>0</v>
      </c>
      <c r="CG83" s="66">
        <f t="shared" si="114"/>
        <v>0</v>
      </c>
      <c r="CH83" s="152"/>
      <c r="CI83" s="84"/>
      <c r="CJ83" s="84"/>
      <c r="CK83" s="75"/>
      <c r="CN83" s="65">
        <f t="shared" ref="CN83:CN106" si="137">CH83/CH$2*CH$5*CN$5</f>
        <v>0</v>
      </c>
      <c r="CO83" s="65">
        <f t="shared" si="134"/>
        <v>0</v>
      </c>
      <c r="CP83" s="65">
        <f t="shared" si="115"/>
        <v>0</v>
      </c>
      <c r="CQ83" s="66">
        <f t="shared" si="95"/>
        <v>0</v>
      </c>
      <c r="CS83" s="122" t="s">
        <v>55</v>
      </c>
      <c r="CT83" s="131" t="s">
        <v>139</v>
      </c>
      <c r="CU83" s="124">
        <v>2020</v>
      </c>
      <c r="CV83" s="125">
        <f>$CN$5</f>
        <v>425</v>
      </c>
      <c r="CW83" s="125">
        <v>361.23176111299603</v>
      </c>
      <c r="CX83" s="125">
        <f t="shared" si="131"/>
        <v>450</v>
      </c>
      <c r="CY83" s="125">
        <f t="shared" si="132"/>
        <v>324.10516344304921</v>
      </c>
      <c r="CZ83" s="126">
        <v>2023</v>
      </c>
    </row>
    <row r="84" spans="1:104" ht="12.9" customHeight="1" x14ac:dyDescent="0.3">
      <c r="A84" s="59">
        <v>77</v>
      </c>
      <c r="B84" s="59"/>
      <c r="C84" s="59"/>
      <c r="D84" s="59"/>
      <c r="E84" s="59"/>
      <c r="F84" s="59"/>
      <c r="G84" s="59"/>
      <c r="H84" s="59"/>
      <c r="I84" s="59">
        <f t="shared" si="96"/>
        <v>0</v>
      </c>
      <c r="J84" s="59">
        <f t="shared" si="97"/>
        <v>0</v>
      </c>
      <c r="K84" s="59">
        <f t="shared" si="98"/>
        <v>0</v>
      </c>
      <c r="L84" s="59">
        <f t="shared" si="99"/>
        <v>0</v>
      </c>
      <c r="M84" s="59">
        <f t="shared" si="100"/>
        <v>0</v>
      </c>
      <c r="N84" s="59">
        <f t="shared" si="101"/>
        <v>0</v>
      </c>
      <c r="O84" s="65"/>
      <c r="P84" s="65"/>
      <c r="Q84" s="65"/>
      <c r="R84" s="65">
        <f t="shared" si="102"/>
        <v>0</v>
      </c>
      <c r="S84" s="65">
        <f t="shared" si="103"/>
        <v>0</v>
      </c>
      <c r="T84" s="65">
        <f t="shared" si="125"/>
        <v>0</v>
      </c>
      <c r="U84" s="66">
        <f t="shared" si="104"/>
        <v>0</v>
      </c>
      <c r="V84" s="155"/>
      <c r="W84" s="59"/>
      <c r="X84" s="59"/>
      <c r="Y84" s="59"/>
      <c r="Z84" s="59">
        <f t="shared" si="105"/>
        <v>0</v>
      </c>
      <c r="AA84" s="59">
        <f t="shared" si="106"/>
        <v>0</v>
      </c>
      <c r="AB84" s="59">
        <f t="shared" si="107"/>
        <v>0</v>
      </c>
      <c r="AC84" s="65"/>
      <c r="AD84" s="65"/>
      <c r="AE84" s="65"/>
      <c r="AF84" s="65">
        <f t="shared" si="108"/>
        <v>0</v>
      </c>
      <c r="AG84" s="65">
        <f t="shared" si="126"/>
        <v>0</v>
      </c>
      <c r="AH84" s="65">
        <f t="shared" si="116"/>
        <v>0</v>
      </c>
      <c r="AI84" s="66">
        <f t="shared" si="109"/>
        <v>0</v>
      </c>
      <c r="AJ84" s="59"/>
      <c r="AK84" s="59"/>
      <c r="AL84" s="21"/>
      <c r="AM84" s="65"/>
      <c r="AN84" s="65"/>
      <c r="AO84" s="90"/>
      <c r="AP84" s="65">
        <f t="shared" si="127"/>
        <v>0</v>
      </c>
      <c r="AQ84" s="65">
        <f t="shared" si="117"/>
        <v>0</v>
      </c>
      <c r="AR84" s="65">
        <f t="shared" si="118"/>
        <v>0</v>
      </c>
      <c r="AS84" s="66">
        <f t="shared" si="110"/>
        <v>0</v>
      </c>
      <c r="AT84" s="92"/>
      <c r="AU84" s="73"/>
      <c r="AV84" s="73"/>
      <c r="AW84" s="73"/>
      <c r="AX84" s="73"/>
      <c r="AY84" s="75"/>
      <c r="AZ84" s="65">
        <f t="shared" si="119"/>
        <v>0</v>
      </c>
      <c r="BA84" s="65">
        <f t="shared" si="120"/>
        <v>0</v>
      </c>
      <c r="BB84" s="65">
        <f t="shared" si="128"/>
        <v>0</v>
      </c>
      <c r="BC84" s="66">
        <f t="shared" si="111"/>
        <v>0</v>
      </c>
      <c r="BD84" s="73"/>
      <c r="BE84" s="119"/>
      <c r="BF84" s="136"/>
      <c r="BG84" s="73"/>
      <c r="BH84" s="75"/>
      <c r="BJ84" s="65">
        <f t="shared" si="121"/>
        <v>0</v>
      </c>
      <c r="BK84" s="65">
        <f t="shared" si="129"/>
        <v>0</v>
      </c>
      <c r="BL84" s="79">
        <f t="shared" si="122"/>
        <v>0</v>
      </c>
      <c r="BM84" s="66">
        <f t="shared" si="112"/>
        <v>0</v>
      </c>
      <c r="BN84" s="73"/>
      <c r="BO84" s="119"/>
      <c r="BP84" s="136"/>
      <c r="BQ84" s="73"/>
      <c r="BR84" s="73"/>
      <c r="BS84" s="75"/>
      <c r="BT84" s="65">
        <f t="shared" si="130"/>
        <v>0</v>
      </c>
      <c r="BU84" s="65">
        <f t="shared" si="123"/>
        <v>0</v>
      </c>
      <c r="BV84" s="79">
        <f t="shared" si="135"/>
        <v>0</v>
      </c>
      <c r="BW84" s="66">
        <f t="shared" si="113"/>
        <v>0</v>
      </c>
      <c r="BX84" s="119"/>
      <c r="BY84" s="152"/>
      <c r="BZ84" s="84"/>
      <c r="CA84" s="73"/>
      <c r="CB84" s="75"/>
      <c r="CD84" s="65">
        <f t="shared" si="124"/>
        <v>0</v>
      </c>
      <c r="CE84" s="65">
        <f t="shared" si="136"/>
        <v>0</v>
      </c>
      <c r="CF84" s="65">
        <f t="shared" si="133"/>
        <v>0</v>
      </c>
      <c r="CG84" s="66">
        <f t="shared" si="114"/>
        <v>0</v>
      </c>
      <c r="CH84" s="152"/>
      <c r="CI84" s="84"/>
      <c r="CJ84" s="84"/>
      <c r="CK84" s="75"/>
      <c r="CN84" s="65">
        <f t="shared" si="137"/>
        <v>0</v>
      </c>
      <c r="CO84" s="65">
        <f t="shared" si="134"/>
        <v>0</v>
      </c>
      <c r="CP84" s="65">
        <f t="shared" si="115"/>
        <v>0</v>
      </c>
      <c r="CQ84" s="66">
        <f t="shared" si="95"/>
        <v>0</v>
      </c>
    </row>
    <row r="85" spans="1:104" ht="12.9" customHeight="1" x14ac:dyDescent="0.3">
      <c r="A85" s="59">
        <v>78</v>
      </c>
      <c r="B85" s="59"/>
      <c r="C85" s="59"/>
      <c r="D85" s="59"/>
      <c r="E85" s="59"/>
      <c r="F85" s="59"/>
      <c r="G85" s="59"/>
      <c r="H85" s="59"/>
      <c r="I85" s="59">
        <f t="shared" si="96"/>
        <v>0</v>
      </c>
      <c r="J85" s="59">
        <f t="shared" si="97"/>
        <v>0</v>
      </c>
      <c r="K85" s="59">
        <f t="shared" si="98"/>
        <v>0</v>
      </c>
      <c r="L85" s="59">
        <f t="shared" si="99"/>
        <v>0</v>
      </c>
      <c r="M85" s="59">
        <f t="shared" si="100"/>
        <v>0</v>
      </c>
      <c r="N85" s="59">
        <f t="shared" si="101"/>
        <v>0</v>
      </c>
      <c r="O85" s="65"/>
      <c r="P85" s="65"/>
      <c r="Q85" s="65"/>
      <c r="R85" s="65">
        <f t="shared" si="102"/>
        <v>0</v>
      </c>
      <c r="S85" s="65">
        <f t="shared" si="103"/>
        <v>0</v>
      </c>
      <c r="T85" s="65">
        <f t="shared" si="125"/>
        <v>0</v>
      </c>
      <c r="U85" s="66">
        <f t="shared" si="104"/>
        <v>0</v>
      </c>
      <c r="V85" s="155"/>
      <c r="W85" s="59"/>
      <c r="X85" s="59"/>
      <c r="Y85" s="59"/>
      <c r="Z85" s="59">
        <f t="shared" si="105"/>
        <v>0</v>
      </c>
      <c r="AA85" s="59">
        <f t="shared" si="106"/>
        <v>0</v>
      </c>
      <c r="AB85" s="59">
        <f t="shared" si="107"/>
        <v>0</v>
      </c>
      <c r="AC85" s="65"/>
      <c r="AD85" s="65"/>
      <c r="AE85" s="65"/>
      <c r="AF85" s="65">
        <f t="shared" si="108"/>
        <v>0</v>
      </c>
      <c r="AG85" s="65">
        <f t="shared" si="126"/>
        <v>0</v>
      </c>
      <c r="AH85" s="65">
        <f t="shared" si="116"/>
        <v>0</v>
      </c>
      <c r="AI85" s="66">
        <f t="shared" si="109"/>
        <v>0</v>
      </c>
      <c r="AJ85" s="59"/>
      <c r="AK85" s="59"/>
      <c r="AL85" s="21"/>
      <c r="AM85" s="65"/>
      <c r="AN85" s="65"/>
      <c r="AO85" s="90"/>
      <c r="AP85" s="65">
        <f t="shared" si="127"/>
        <v>0</v>
      </c>
      <c r="AQ85" s="65">
        <f t="shared" si="117"/>
        <v>0</v>
      </c>
      <c r="AR85" s="65">
        <f t="shared" si="118"/>
        <v>0</v>
      </c>
      <c r="AS85" s="66">
        <f t="shared" si="110"/>
        <v>0</v>
      </c>
      <c r="AT85" s="92"/>
      <c r="AU85" s="73"/>
      <c r="AV85" s="73"/>
      <c r="AW85" s="73"/>
      <c r="AX85" s="73"/>
      <c r="AY85" s="75"/>
      <c r="AZ85" s="65">
        <f t="shared" si="119"/>
        <v>0</v>
      </c>
      <c r="BA85" s="65">
        <f t="shared" si="120"/>
        <v>0</v>
      </c>
      <c r="BB85" s="65">
        <f t="shared" si="128"/>
        <v>0</v>
      </c>
      <c r="BC85" s="66">
        <f t="shared" si="111"/>
        <v>0</v>
      </c>
      <c r="BD85" s="73"/>
      <c r="BE85" s="119"/>
      <c r="BF85" s="136"/>
      <c r="BG85" s="73"/>
      <c r="BH85" s="75"/>
      <c r="BJ85" s="65">
        <f t="shared" si="121"/>
        <v>0</v>
      </c>
      <c r="BK85" s="65">
        <f t="shared" si="129"/>
        <v>0</v>
      </c>
      <c r="BL85" s="79">
        <f t="shared" si="122"/>
        <v>0</v>
      </c>
      <c r="BM85" s="66">
        <f t="shared" si="112"/>
        <v>0</v>
      </c>
      <c r="BN85" s="73"/>
      <c r="BO85" s="119"/>
      <c r="BP85" s="136"/>
      <c r="BQ85" s="73"/>
      <c r="BR85" s="73"/>
      <c r="BS85" s="75"/>
      <c r="BT85" s="65">
        <f t="shared" si="130"/>
        <v>0</v>
      </c>
      <c r="BU85" s="65">
        <f t="shared" si="123"/>
        <v>0</v>
      </c>
      <c r="BV85" s="79">
        <f t="shared" si="135"/>
        <v>0</v>
      </c>
      <c r="BW85" s="66">
        <f t="shared" si="113"/>
        <v>0</v>
      </c>
      <c r="BX85" s="119"/>
      <c r="BY85" s="152"/>
      <c r="BZ85" s="84"/>
      <c r="CA85" s="73"/>
      <c r="CB85" s="75"/>
      <c r="CD85" s="65">
        <f t="shared" si="124"/>
        <v>0</v>
      </c>
      <c r="CE85" s="65">
        <f t="shared" si="136"/>
        <v>0</v>
      </c>
      <c r="CF85" s="65">
        <f t="shared" si="133"/>
        <v>0</v>
      </c>
      <c r="CG85" s="66">
        <f t="shared" si="114"/>
        <v>0</v>
      </c>
      <c r="CH85" s="152"/>
      <c r="CI85" s="84"/>
      <c r="CJ85" s="84"/>
      <c r="CK85" s="75"/>
      <c r="CN85" s="65">
        <f t="shared" si="137"/>
        <v>0</v>
      </c>
      <c r="CO85" s="65">
        <f t="shared" si="134"/>
        <v>0</v>
      </c>
      <c r="CP85" s="65">
        <f t="shared" si="115"/>
        <v>0</v>
      </c>
      <c r="CQ85" s="66">
        <f t="shared" si="95"/>
        <v>0</v>
      </c>
    </row>
    <row r="86" spans="1:104" ht="12.9" customHeight="1" x14ac:dyDescent="0.3">
      <c r="A86" s="59">
        <v>79</v>
      </c>
      <c r="B86" s="59"/>
      <c r="C86" s="59"/>
      <c r="D86" s="59"/>
      <c r="E86" s="59"/>
      <c r="F86" s="59"/>
      <c r="G86" s="59"/>
      <c r="H86" s="59"/>
      <c r="I86" s="59">
        <f t="shared" si="96"/>
        <v>0</v>
      </c>
      <c r="J86" s="59">
        <f t="shared" si="97"/>
        <v>0</v>
      </c>
      <c r="K86" s="59">
        <f t="shared" si="98"/>
        <v>0</v>
      </c>
      <c r="L86" s="59">
        <f t="shared" si="99"/>
        <v>0</v>
      </c>
      <c r="M86" s="59">
        <f t="shared" si="100"/>
        <v>0</v>
      </c>
      <c r="N86" s="59">
        <f t="shared" si="101"/>
        <v>0</v>
      </c>
      <c r="O86" s="65"/>
      <c r="P86" s="65"/>
      <c r="Q86" s="65"/>
      <c r="R86" s="65">
        <f t="shared" si="102"/>
        <v>0</v>
      </c>
      <c r="S86" s="65">
        <f t="shared" si="103"/>
        <v>0</v>
      </c>
      <c r="T86" s="65">
        <f t="shared" si="125"/>
        <v>0</v>
      </c>
      <c r="U86" s="66">
        <f t="shared" si="104"/>
        <v>0</v>
      </c>
      <c r="V86" s="155"/>
      <c r="W86" s="59"/>
      <c r="X86" s="59"/>
      <c r="Y86" s="59"/>
      <c r="Z86" s="59">
        <f t="shared" si="105"/>
        <v>0</v>
      </c>
      <c r="AA86" s="59">
        <f t="shared" si="106"/>
        <v>0</v>
      </c>
      <c r="AB86" s="59">
        <f t="shared" si="107"/>
        <v>0</v>
      </c>
      <c r="AC86" s="65"/>
      <c r="AD86" s="65"/>
      <c r="AE86" s="65"/>
      <c r="AF86" s="65">
        <f t="shared" si="108"/>
        <v>0</v>
      </c>
      <c r="AG86" s="65">
        <f t="shared" si="126"/>
        <v>0</v>
      </c>
      <c r="AH86" s="65">
        <f t="shared" si="116"/>
        <v>0</v>
      </c>
      <c r="AI86" s="66">
        <f t="shared" si="109"/>
        <v>0</v>
      </c>
      <c r="AJ86" s="59"/>
      <c r="AK86" s="59"/>
      <c r="AL86" s="21"/>
      <c r="AM86" s="65"/>
      <c r="AN86" s="65"/>
      <c r="AO86" s="90"/>
      <c r="AP86" s="65">
        <f t="shared" si="127"/>
        <v>0</v>
      </c>
      <c r="AQ86" s="65">
        <f t="shared" si="117"/>
        <v>0</v>
      </c>
      <c r="AR86" s="65">
        <f t="shared" si="118"/>
        <v>0</v>
      </c>
      <c r="AS86" s="66">
        <f t="shared" si="110"/>
        <v>0</v>
      </c>
      <c r="AT86" s="92"/>
      <c r="AU86" s="73"/>
      <c r="AV86" s="73"/>
      <c r="AW86" s="73"/>
      <c r="AX86" s="73"/>
      <c r="AY86" s="75"/>
      <c r="AZ86" s="65">
        <f t="shared" si="119"/>
        <v>0</v>
      </c>
      <c r="BA86" s="65">
        <f t="shared" si="120"/>
        <v>0</v>
      </c>
      <c r="BB86" s="65">
        <f t="shared" si="128"/>
        <v>0</v>
      </c>
      <c r="BC86" s="66">
        <f t="shared" si="111"/>
        <v>0</v>
      </c>
      <c r="BD86" s="73"/>
      <c r="BE86" s="119"/>
      <c r="BF86" s="136"/>
      <c r="BG86" s="73"/>
      <c r="BH86" s="75"/>
      <c r="BJ86" s="65">
        <f t="shared" si="121"/>
        <v>0</v>
      </c>
      <c r="BK86" s="65">
        <f t="shared" si="129"/>
        <v>0</v>
      </c>
      <c r="BL86" s="79">
        <f t="shared" si="122"/>
        <v>0</v>
      </c>
      <c r="BM86" s="66">
        <f t="shared" si="112"/>
        <v>0</v>
      </c>
      <c r="BN86" s="73"/>
      <c r="BO86" s="119"/>
      <c r="BP86" s="136"/>
      <c r="BQ86" s="73"/>
      <c r="BR86" s="73"/>
      <c r="BS86" s="75"/>
      <c r="BT86" s="65">
        <f t="shared" si="130"/>
        <v>0</v>
      </c>
      <c r="BU86" s="65">
        <f t="shared" si="123"/>
        <v>0</v>
      </c>
      <c r="BV86" s="79">
        <f t="shared" si="135"/>
        <v>0</v>
      </c>
      <c r="BW86" s="66">
        <f t="shared" si="113"/>
        <v>0</v>
      </c>
      <c r="BX86" s="119"/>
      <c r="BY86" s="152"/>
      <c r="BZ86" s="84"/>
      <c r="CA86" s="73"/>
      <c r="CB86" s="75"/>
      <c r="CD86" s="65">
        <f t="shared" si="124"/>
        <v>0</v>
      </c>
      <c r="CE86" s="65">
        <f t="shared" si="136"/>
        <v>0</v>
      </c>
      <c r="CF86" s="65">
        <f t="shared" si="133"/>
        <v>0</v>
      </c>
      <c r="CG86" s="66">
        <f t="shared" si="114"/>
        <v>0</v>
      </c>
      <c r="CH86" s="152"/>
      <c r="CI86" s="84"/>
      <c r="CJ86" s="84"/>
      <c r="CK86" s="75"/>
      <c r="CN86" s="65">
        <f t="shared" si="137"/>
        <v>0</v>
      </c>
      <c r="CO86" s="65">
        <f t="shared" si="134"/>
        <v>0</v>
      </c>
      <c r="CP86" s="65">
        <f t="shared" si="115"/>
        <v>0</v>
      </c>
      <c r="CQ86" s="66">
        <f t="shared" si="95"/>
        <v>0</v>
      </c>
    </row>
    <row r="87" spans="1:104" ht="12.9" customHeight="1" x14ac:dyDescent="0.3">
      <c r="A87" s="59">
        <v>80</v>
      </c>
      <c r="B87" s="59"/>
      <c r="C87" s="59"/>
      <c r="D87" s="59"/>
      <c r="E87" s="59"/>
      <c r="F87" s="59"/>
      <c r="G87" s="59"/>
      <c r="H87" s="59"/>
      <c r="I87" s="59">
        <f t="shared" si="96"/>
        <v>0</v>
      </c>
      <c r="J87" s="59">
        <f t="shared" si="97"/>
        <v>0</v>
      </c>
      <c r="K87" s="59">
        <f t="shared" si="98"/>
        <v>0</v>
      </c>
      <c r="L87" s="59">
        <f t="shared" si="99"/>
        <v>0</v>
      </c>
      <c r="M87" s="59">
        <f t="shared" si="100"/>
        <v>0</v>
      </c>
      <c r="N87" s="59">
        <f t="shared" si="101"/>
        <v>0</v>
      </c>
      <c r="O87" s="65"/>
      <c r="P87" s="65"/>
      <c r="Q87" s="65"/>
      <c r="R87" s="65">
        <f t="shared" si="102"/>
        <v>0</v>
      </c>
      <c r="S87" s="65">
        <f t="shared" si="103"/>
        <v>0</v>
      </c>
      <c r="T87" s="65">
        <f t="shared" si="125"/>
        <v>0</v>
      </c>
      <c r="U87" s="66">
        <f t="shared" si="104"/>
        <v>0</v>
      </c>
      <c r="V87" s="155"/>
      <c r="W87" s="59"/>
      <c r="X87" s="59"/>
      <c r="Y87" s="59"/>
      <c r="Z87" s="59">
        <f t="shared" si="105"/>
        <v>0</v>
      </c>
      <c r="AA87" s="59">
        <f t="shared" si="106"/>
        <v>0</v>
      </c>
      <c r="AB87" s="59">
        <f t="shared" si="107"/>
        <v>0</v>
      </c>
      <c r="AC87" s="65"/>
      <c r="AD87" s="65"/>
      <c r="AE87" s="65"/>
      <c r="AF87" s="65">
        <f t="shared" si="108"/>
        <v>0</v>
      </c>
      <c r="AG87" s="65">
        <f t="shared" si="126"/>
        <v>0</v>
      </c>
      <c r="AH87" s="65">
        <f t="shared" si="116"/>
        <v>0</v>
      </c>
      <c r="AI87" s="66">
        <f t="shared" si="109"/>
        <v>0</v>
      </c>
      <c r="AJ87" s="59"/>
      <c r="AK87" s="59"/>
      <c r="AL87" s="21"/>
      <c r="AM87" s="65"/>
      <c r="AN87" s="65"/>
      <c r="AO87" s="90"/>
      <c r="AP87" s="65">
        <f t="shared" si="127"/>
        <v>0</v>
      </c>
      <c r="AQ87" s="65">
        <f t="shared" si="117"/>
        <v>0</v>
      </c>
      <c r="AR87" s="65">
        <f t="shared" si="118"/>
        <v>0</v>
      </c>
      <c r="AS87" s="66">
        <f t="shared" si="110"/>
        <v>0</v>
      </c>
      <c r="AT87" s="92"/>
      <c r="AU87" s="73"/>
      <c r="AV87" s="73"/>
      <c r="AW87" s="73"/>
      <c r="AX87" s="73"/>
      <c r="AY87" s="75"/>
      <c r="AZ87" s="65">
        <f t="shared" si="119"/>
        <v>0</v>
      </c>
      <c r="BA87" s="65">
        <f t="shared" si="120"/>
        <v>0</v>
      </c>
      <c r="BB87" s="65">
        <f t="shared" si="128"/>
        <v>0</v>
      </c>
      <c r="BC87" s="66">
        <f t="shared" si="111"/>
        <v>0</v>
      </c>
      <c r="BD87" s="73"/>
      <c r="BE87" s="119"/>
      <c r="BF87" s="136"/>
      <c r="BG87" s="73"/>
      <c r="BH87" s="75"/>
      <c r="BJ87" s="65">
        <f t="shared" si="121"/>
        <v>0</v>
      </c>
      <c r="BK87" s="65">
        <f t="shared" si="129"/>
        <v>0</v>
      </c>
      <c r="BL87" s="79">
        <f t="shared" si="122"/>
        <v>0</v>
      </c>
      <c r="BM87" s="66">
        <f t="shared" si="112"/>
        <v>0</v>
      </c>
      <c r="BN87" s="73"/>
      <c r="BO87" s="119"/>
      <c r="BP87" s="136"/>
      <c r="BQ87" s="73"/>
      <c r="BR87" s="73"/>
      <c r="BS87" s="75"/>
      <c r="BT87" s="65">
        <f t="shared" si="130"/>
        <v>0</v>
      </c>
      <c r="BU87" s="65">
        <f t="shared" si="123"/>
        <v>0</v>
      </c>
      <c r="BV87" s="79">
        <f t="shared" si="135"/>
        <v>0</v>
      </c>
      <c r="BW87" s="66">
        <f t="shared" si="113"/>
        <v>0</v>
      </c>
      <c r="BX87" s="119"/>
      <c r="BY87" s="152"/>
      <c r="BZ87" s="84"/>
      <c r="CA87" s="73"/>
      <c r="CB87" s="75"/>
      <c r="CD87" s="65">
        <f t="shared" si="124"/>
        <v>0</v>
      </c>
      <c r="CE87" s="65">
        <f t="shared" si="136"/>
        <v>0</v>
      </c>
      <c r="CF87" s="65">
        <f t="shared" si="133"/>
        <v>0</v>
      </c>
      <c r="CG87" s="66">
        <f t="shared" si="114"/>
        <v>0</v>
      </c>
      <c r="CH87" s="152"/>
      <c r="CI87" s="84"/>
      <c r="CJ87" s="84"/>
      <c r="CK87" s="75"/>
      <c r="CN87" s="65">
        <f t="shared" si="137"/>
        <v>0</v>
      </c>
      <c r="CO87" s="65">
        <f t="shared" si="134"/>
        <v>0</v>
      </c>
      <c r="CP87" s="65">
        <f t="shared" si="115"/>
        <v>0</v>
      </c>
      <c r="CQ87" s="66">
        <f t="shared" si="95"/>
        <v>0</v>
      </c>
    </row>
    <row r="88" spans="1:104" ht="12.9" customHeight="1" x14ac:dyDescent="0.3">
      <c r="A88" s="59">
        <v>81</v>
      </c>
      <c r="B88" s="59"/>
      <c r="C88" s="59"/>
      <c r="D88" s="59"/>
      <c r="E88" s="59"/>
      <c r="F88" s="59"/>
      <c r="G88" s="59"/>
      <c r="H88" s="59"/>
      <c r="I88" s="59">
        <f t="shared" si="96"/>
        <v>0</v>
      </c>
      <c r="J88" s="59">
        <f t="shared" si="97"/>
        <v>0</v>
      </c>
      <c r="K88" s="59">
        <f t="shared" si="98"/>
        <v>0</v>
      </c>
      <c r="L88" s="59">
        <f t="shared" si="99"/>
        <v>0</v>
      </c>
      <c r="M88" s="59">
        <f t="shared" si="100"/>
        <v>0</v>
      </c>
      <c r="N88" s="59">
        <f t="shared" si="101"/>
        <v>0</v>
      </c>
      <c r="O88" s="65"/>
      <c r="P88" s="65"/>
      <c r="Q88" s="65"/>
      <c r="R88" s="65">
        <f t="shared" si="102"/>
        <v>0</v>
      </c>
      <c r="S88" s="65">
        <f t="shared" si="103"/>
        <v>0</v>
      </c>
      <c r="T88" s="65">
        <f t="shared" si="125"/>
        <v>0</v>
      </c>
      <c r="U88" s="66">
        <f t="shared" si="104"/>
        <v>0</v>
      </c>
      <c r="V88" s="155"/>
      <c r="W88" s="59"/>
      <c r="X88" s="59"/>
      <c r="Y88" s="59"/>
      <c r="Z88" s="59">
        <f t="shared" si="105"/>
        <v>0</v>
      </c>
      <c r="AA88" s="59">
        <f t="shared" si="106"/>
        <v>0</v>
      </c>
      <c r="AB88" s="59">
        <f t="shared" si="107"/>
        <v>0</v>
      </c>
      <c r="AC88" s="65"/>
      <c r="AD88" s="65"/>
      <c r="AE88" s="65"/>
      <c r="AF88" s="65">
        <f t="shared" si="108"/>
        <v>0</v>
      </c>
      <c r="AG88" s="65">
        <f t="shared" si="126"/>
        <v>0</v>
      </c>
      <c r="AH88" s="65">
        <f t="shared" si="116"/>
        <v>0</v>
      </c>
      <c r="AI88" s="66">
        <f t="shared" si="109"/>
        <v>0</v>
      </c>
      <c r="AJ88" s="59"/>
      <c r="AK88" s="59"/>
      <c r="AL88" s="21"/>
      <c r="AM88" s="65"/>
      <c r="AN88" s="65"/>
      <c r="AO88" s="90"/>
      <c r="AP88" s="65">
        <f t="shared" si="127"/>
        <v>0</v>
      </c>
      <c r="AQ88" s="65">
        <f t="shared" si="117"/>
        <v>0</v>
      </c>
      <c r="AR88" s="65">
        <f t="shared" si="118"/>
        <v>0</v>
      </c>
      <c r="AS88" s="66">
        <f t="shared" si="110"/>
        <v>0</v>
      </c>
      <c r="AT88" s="92"/>
      <c r="AU88" s="73"/>
      <c r="AV88" s="73"/>
      <c r="AW88" s="73"/>
      <c r="AX88" s="73"/>
      <c r="AY88" s="75"/>
      <c r="AZ88" s="65">
        <f t="shared" si="119"/>
        <v>0</v>
      </c>
      <c r="BA88" s="65">
        <f t="shared" si="120"/>
        <v>0</v>
      </c>
      <c r="BB88" s="65">
        <f t="shared" si="128"/>
        <v>0</v>
      </c>
      <c r="BC88" s="66">
        <f t="shared" si="111"/>
        <v>0</v>
      </c>
      <c r="BD88" s="73"/>
      <c r="BE88" s="119"/>
      <c r="BF88" s="136"/>
      <c r="BG88" s="73"/>
      <c r="BH88" s="75"/>
      <c r="BJ88" s="65">
        <f t="shared" si="121"/>
        <v>0</v>
      </c>
      <c r="BK88" s="65">
        <f t="shared" si="129"/>
        <v>0</v>
      </c>
      <c r="BL88" s="79">
        <f t="shared" si="122"/>
        <v>0</v>
      </c>
      <c r="BM88" s="66">
        <f t="shared" si="112"/>
        <v>0</v>
      </c>
      <c r="BN88" s="73"/>
      <c r="BO88" s="119"/>
      <c r="BP88" s="136"/>
      <c r="BQ88" s="73"/>
      <c r="BR88" s="73"/>
      <c r="BS88" s="75"/>
      <c r="BT88" s="65">
        <f t="shared" si="130"/>
        <v>0</v>
      </c>
      <c r="BU88" s="65">
        <f t="shared" si="123"/>
        <v>0</v>
      </c>
      <c r="BV88" s="79">
        <f t="shared" si="135"/>
        <v>0</v>
      </c>
      <c r="BW88" s="66">
        <f t="shared" si="113"/>
        <v>0</v>
      </c>
      <c r="BX88" s="119"/>
      <c r="BY88" s="152"/>
      <c r="BZ88" s="84"/>
      <c r="CA88" s="73"/>
      <c r="CB88" s="75"/>
      <c r="CD88" s="65">
        <f t="shared" si="124"/>
        <v>0</v>
      </c>
      <c r="CE88" s="65">
        <f t="shared" si="136"/>
        <v>0</v>
      </c>
      <c r="CF88" s="65">
        <f t="shared" si="133"/>
        <v>0</v>
      </c>
      <c r="CG88" s="66">
        <f t="shared" si="114"/>
        <v>0</v>
      </c>
      <c r="CH88" s="152"/>
      <c r="CI88" s="84"/>
      <c r="CJ88" s="84"/>
      <c r="CK88" s="75"/>
      <c r="CN88" s="65">
        <f t="shared" si="137"/>
        <v>0</v>
      </c>
      <c r="CO88" s="65">
        <f t="shared" si="134"/>
        <v>0</v>
      </c>
      <c r="CP88" s="65">
        <f t="shared" si="115"/>
        <v>0</v>
      </c>
      <c r="CQ88" s="66">
        <f t="shared" si="95"/>
        <v>0</v>
      </c>
    </row>
    <row r="89" spans="1:104" ht="12.9" customHeight="1" x14ac:dyDescent="0.3">
      <c r="A89" s="59">
        <v>82</v>
      </c>
      <c r="B89" s="59"/>
      <c r="C89" s="59"/>
      <c r="D89" s="59"/>
      <c r="E89" s="59"/>
      <c r="F89" s="59"/>
      <c r="G89" s="59"/>
      <c r="H89" s="59"/>
      <c r="I89" s="59">
        <f t="shared" si="96"/>
        <v>0</v>
      </c>
      <c r="J89" s="59">
        <f t="shared" si="97"/>
        <v>0</v>
      </c>
      <c r="K89" s="59">
        <f t="shared" si="98"/>
        <v>0</v>
      </c>
      <c r="L89" s="59">
        <f t="shared" si="99"/>
        <v>0</v>
      </c>
      <c r="M89" s="59">
        <f t="shared" si="100"/>
        <v>0</v>
      </c>
      <c r="N89" s="59">
        <f t="shared" si="101"/>
        <v>0</v>
      </c>
      <c r="O89" s="65"/>
      <c r="P89" s="65"/>
      <c r="Q89" s="65"/>
      <c r="R89" s="65">
        <f t="shared" si="102"/>
        <v>0</v>
      </c>
      <c r="S89" s="65">
        <f t="shared" si="103"/>
        <v>0</v>
      </c>
      <c r="T89" s="65">
        <f t="shared" si="125"/>
        <v>0</v>
      </c>
      <c r="U89" s="66">
        <f t="shared" si="104"/>
        <v>0</v>
      </c>
      <c r="V89" s="155"/>
      <c r="W89" s="59"/>
      <c r="X89" s="59"/>
      <c r="Y89" s="59"/>
      <c r="Z89" s="59">
        <f t="shared" si="105"/>
        <v>0</v>
      </c>
      <c r="AA89" s="59">
        <f t="shared" si="106"/>
        <v>0</v>
      </c>
      <c r="AB89" s="59">
        <f t="shared" si="107"/>
        <v>0</v>
      </c>
      <c r="AC89" s="65"/>
      <c r="AD89" s="65"/>
      <c r="AE89" s="65"/>
      <c r="AF89" s="65">
        <f t="shared" si="108"/>
        <v>0</v>
      </c>
      <c r="AG89" s="65">
        <f t="shared" si="126"/>
        <v>0</v>
      </c>
      <c r="AH89" s="65">
        <f t="shared" si="116"/>
        <v>0</v>
      </c>
      <c r="AI89" s="66">
        <f t="shared" si="109"/>
        <v>0</v>
      </c>
      <c r="AJ89" s="59"/>
      <c r="AK89" s="59"/>
      <c r="AL89" s="21"/>
      <c r="AM89" s="65"/>
      <c r="AN89" s="65"/>
      <c r="AO89" s="90"/>
      <c r="AP89" s="65">
        <f t="shared" si="127"/>
        <v>0</v>
      </c>
      <c r="AQ89" s="65">
        <f t="shared" si="117"/>
        <v>0</v>
      </c>
      <c r="AR89" s="65">
        <f t="shared" si="118"/>
        <v>0</v>
      </c>
      <c r="AS89" s="66">
        <f t="shared" si="110"/>
        <v>0</v>
      </c>
      <c r="AT89" s="92"/>
      <c r="AU89" s="73"/>
      <c r="AV89" s="73"/>
      <c r="AW89" s="73"/>
      <c r="AX89" s="73"/>
      <c r="AY89" s="75"/>
      <c r="AZ89" s="65">
        <f t="shared" si="119"/>
        <v>0</v>
      </c>
      <c r="BA89" s="65">
        <f t="shared" si="120"/>
        <v>0</v>
      </c>
      <c r="BB89" s="65">
        <f t="shared" si="128"/>
        <v>0</v>
      </c>
      <c r="BC89" s="66">
        <f t="shared" si="111"/>
        <v>0</v>
      </c>
      <c r="BD89" s="73"/>
      <c r="BE89" s="119"/>
      <c r="BF89" s="136"/>
      <c r="BG89" s="73"/>
      <c r="BH89" s="75"/>
      <c r="BJ89" s="65">
        <f t="shared" si="121"/>
        <v>0</v>
      </c>
      <c r="BK89" s="65">
        <f t="shared" si="129"/>
        <v>0</v>
      </c>
      <c r="BL89" s="79">
        <f t="shared" si="122"/>
        <v>0</v>
      </c>
      <c r="BM89" s="66">
        <f t="shared" si="112"/>
        <v>0</v>
      </c>
      <c r="BN89" s="73"/>
      <c r="BO89" s="119"/>
      <c r="BP89" s="136"/>
      <c r="BQ89" s="73"/>
      <c r="BR89" s="73"/>
      <c r="BS89" s="75"/>
      <c r="BT89" s="65">
        <f t="shared" si="130"/>
        <v>0</v>
      </c>
      <c r="BU89" s="65">
        <f t="shared" si="123"/>
        <v>0</v>
      </c>
      <c r="BV89" s="79">
        <f t="shared" si="135"/>
        <v>0</v>
      </c>
      <c r="BW89" s="66">
        <f t="shared" si="113"/>
        <v>0</v>
      </c>
      <c r="BX89" s="119"/>
      <c r="BY89" s="152"/>
      <c r="BZ89" s="84"/>
      <c r="CA89" s="73"/>
      <c r="CB89" s="75"/>
      <c r="CD89" s="65">
        <f t="shared" si="124"/>
        <v>0</v>
      </c>
      <c r="CE89" s="65">
        <f t="shared" si="136"/>
        <v>0</v>
      </c>
      <c r="CF89" s="65">
        <f t="shared" si="133"/>
        <v>0</v>
      </c>
      <c r="CG89" s="66">
        <f t="shared" si="114"/>
        <v>0</v>
      </c>
      <c r="CH89" s="152"/>
      <c r="CI89" s="84"/>
      <c r="CJ89" s="84"/>
      <c r="CK89" s="75"/>
      <c r="CN89" s="65">
        <f t="shared" si="137"/>
        <v>0</v>
      </c>
      <c r="CO89" s="65">
        <f t="shared" si="134"/>
        <v>0</v>
      </c>
      <c r="CP89" s="65">
        <f t="shared" si="115"/>
        <v>0</v>
      </c>
      <c r="CQ89" s="66">
        <f t="shared" si="95"/>
        <v>0</v>
      </c>
    </row>
    <row r="90" spans="1:104" ht="12.9" customHeight="1" x14ac:dyDescent="0.3">
      <c r="A90" s="59">
        <v>83</v>
      </c>
      <c r="B90" s="59"/>
      <c r="C90" s="59"/>
      <c r="D90" s="59"/>
      <c r="E90" s="59"/>
      <c r="F90" s="59"/>
      <c r="G90" s="59"/>
      <c r="H90" s="59"/>
      <c r="I90" s="59">
        <f t="shared" si="96"/>
        <v>0</v>
      </c>
      <c r="J90" s="59">
        <f t="shared" si="97"/>
        <v>0</v>
      </c>
      <c r="K90" s="59">
        <f t="shared" si="98"/>
        <v>0</v>
      </c>
      <c r="L90" s="59">
        <f t="shared" si="99"/>
        <v>0</v>
      </c>
      <c r="M90" s="59">
        <f t="shared" si="100"/>
        <v>0</v>
      </c>
      <c r="N90" s="59">
        <f t="shared" si="101"/>
        <v>0</v>
      </c>
      <c r="O90" s="65"/>
      <c r="P90" s="65"/>
      <c r="Q90" s="65"/>
      <c r="R90" s="65">
        <f t="shared" si="102"/>
        <v>0</v>
      </c>
      <c r="S90" s="65">
        <f t="shared" si="103"/>
        <v>0</v>
      </c>
      <c r="T90" s="65">
        <f t="shared" si="125"/>
        <v>0</v>
      </c>
      <c r="U90" s="66">
        <f t="shared" si="104"/>
        <v>0</v>
      </c>
      <c r="V90" s="155"/>
      <c r="W90" s="59"/>
      <c r="X90" s="59"/>
      <c r="Y90" s="59"/>
      <c r="Z90" s="59">
        <f t="shared" si="105"/>
        <v>0</v>
      </c>
      <c r="AA90" s="59">
        <f t="shared" si="106"/>
        <v>0</v>
      </c>
      <c r="AB90" s="59">
        <f t="shared" si="107"/>
        <v>0</v>
      </c>
      <c r="AC90" s="65"/>
      <c r="AD90" s="65"/>
      <c r="AE90" s="65"/>
      <c r="AF90" s="65">
        <f t="shared" si="108"/>
        <v>0</v>
      </c>
      <c r="AG90" s="65">
        <f t="shared" si="126"/>
        <v>0</v>
      </c>
      <c r="AH90" s="65">
        <f t="shared" si="116"/>
        <v>0</v>
      </c>
      <c r="AI90" s="66">
        <f t="shared" si="109"/>
        <v>0</v>
      </c>
      <c r="AJ90" s="59"/>
      <c r="AK90" s="59"/>
      <c r="AL90" s="21"/>
      <c r="AM90" s="65"/>
      <c r="AN90" s="65"/>
      <c r="AO90" s="90"/>
      <c r="AP90" s="65">
        <f t="shared" si="127"/>
        <v>0</v>
      </c>
      <c r="AQ90" s="65">
        <f t="shared" si="117"/>
        <v>0</v>
      </c>
      <c r="AR90" s="65">
        <f t="shared" si="118"/>
        <v>0</v>
      </c>
      <c r="AS90" s="66">
        <f t="shared" si="110"/>
        <v>0</v>
      </c>
      <c r="AT90" s="92"/>
      <c r="AU90" s="73"/>
      <c r="AV90" s="73"/>
      <c r="AW90" s="73"/>
      <c r="AX90" s="73"/>
      <c r="AY90" s="75"/>
      <c r="AZ90" s="65">
        <f t="shared" si="119"/>
        <v>0</v>
      </c>
      <c r="BA90" s="65">
        <f t="shared" si="120"/>
        <v>0</v>
      </c>
      <c r="BB90" s="65">
        <f t="shared" si="128"/>
        <v>0</v>
      </c>
      <c r="BC90" s="66">
        <f t="shared" si="111"/>
        <v>0</v>
      </c>
      <c r="BD90" s="73"/>
      <c r="BE90" s="119"/>
      <c r="BF90" s="136"/>
      <c r="BG90" s="73"/>
      <c r="BH90" s="75"/>
      <c r="BJ90" s="65">
        <f t="shared" si="121"/>
        <v>0</v>
      </c>
      <c r="BK90" s="65">
        <f t="shared" si="129"/>
        <v>0</v>
      </c>
      <c r="BL90" s="79">
        <f t="shared" si="122"/>
        <v>0</v>
      </c>
      <c r="BM90" s="66">
        <f t="shared" si="112"/>
        <v>0</v>
      </c>
      <c r="BN90" s="73"/>
      <c r="BO90" s="119"/>
      <c r="BP90" s="136"/>
      <c r="BQ90" s="73"/>
      <c r="BR90" s="73"/>
      <c r="BS90" s="75"/>
      <c r="BT90" s="65">
        <f t="shared" si="130"/>
        <v>0</v>
      </c>
      <c r="BU90" s="65">
        <f t="shared" si="123"/>
        <v>0</v>
      </c>
      <c r="BV90" s="79">
        <f t="shared" si="135"/>
        <v>0</v>
      </c>
      <c r="BW90" s="66">
        <f t="shared" si="113"/>
        <v>0</v>
      </c>
      <c r="BX90" s="119"/>
      <c r="BY90" s="152"/>
      <c r="BZ90" s="84"/>
      <c r="CA90" s="73"/>
      <c r="CB90" s="75"/>
      <c r="CD90" s="65">
        <f t="shared" si="124"/>
        <v>0</v>
      </c>
      <c r="CE90" s="65">
        <f t="shared" si="136"/>
        <v>0</v>
      </c>
      <c r="CF90" s="65">
        <f t="shared" si="133"/>
        <v>0</v>
      </c>
      <c r="CG90" s="66">
        <f t="shared" si="114"/>
        <v>0</v>
      </c>
      <c r="CH90" s="152"/>
      <c r="CI90" s="84"/>
      <c r="CJ90" s="84"/>
      <c r="CK90" s="75"/>
      <c r="CN90" s="65">
        <f t="shared" si="137"/>
        <v>0</v>
      </c>
      <c r="CO90" s="65">
        <f t="shared" si="134"/>
        <v>0</v>
      </c>
      <c r="CP90" s="65">
        <f t="shared" si="115"/>
        <v>0</v>
      </c>
      <c r="CQ90" s="66">
        <f t="shared" si="95"/>
        <v>0</v>
      </c>
    </row>
    <row r="91" spans="1:104" ht="12.9" customHeight="1" x14ac:dyDescent="0.3">
      <c r="A91" s="59">
        <v>84</v>
      </c>
      <c r="B91" s="59"/>
      <c r="C91" s="59"/>
      <c r="D91" s="59"/>
      <c r="E91" s="59"/>
      <c r="F91" s="59"/>
      <c r="G91" s="59"/>
      <c r="H91" s="59"/>
      <c r="I91" s="59">
        <f t="shared" si="96"/>
        <v>0</v>
      </c>
      <c r="J91" s="59">
        <f t="shared" si="97"/>
        <v>0</v>
      </c>
      <c r="K91" s="59">
        <f t="shared" si="98"/>
        <v>0</v>
      </c>
      <c r="L91" s="59">
        <f t="shared" si="99"/>
        <v>0</v>
      </c>
      <c r="M91" s="59">
        <f t="shared" si="100"/>
        <v>0</v>
      </c>
      <c r="N91" s="59">
        <f t="shared" si="101"/>
        <v>0</v>
      </c>
      <c r="O91" s="65"/>
      <c r="P91" s="65"/>
      <c r="Q91" s="65"/>
      <c r="R91" s="65">
        <f t="shared" si="102"/>
        <v>0</v>
      </c>
      <c r="S91" s="65">
        <f t="shared" si="103"/>
        <v>0</v>
      </c>
      <c r="T91" s="65">
        <f t="shared" si="125"/>
        <v>0</v>
      </c>
      <c r="U91" s="66">
        <f t="shared" si="104"/>
        <v>0</v>
      </c>
      <c r="V91" s="155"/>
      <c r="W91" s="59"/>
      <c r="X91" s="59"/>
      <c r="Y91" s="59"/>
      <c r="Z91" s="59">
        <f t="shared" si="105"/>
        <v>0</v>
      </c>
      <c r="AA91" s="59">
        <f t="shared" si="106"/>
        <v>0</v>
      </c>
      <c r="AB91" s="59">
        <f t="shared" si="107"/>
        <v>0</v>
      </c>
      <c r="AC91" s="65"/>
      <c r="AD91" s="65"/>
      <c r="AE91" s="65"/>
      <c r="AF91" s="65">
        <f t="shared" si="108"/>
        <v>0</v>
      </c>
      <c r="AG91" s="65">
        <f t="shared" si="126"/>
        <v>0</v>
      </c>
      <c r="AH91" s="65">
        <f t="shared" si="116"/>
        <v>0</v>
      </c>
      <c r="AI91" s="66">
        <f t="shared" si="109"/>
        <v>0</v>
      </c>
      <c r="AJ91" s="59"/>
      <c r="AK91" s="59"/>
      <c r="AL91" s="21"/>
      <c r="AM91" s="65"/>
      <c r="AN91" s="65"/>
      <c r="AO91" s="90"/>
      <c r="AP91" s="65">
        <f t="shared" si="127"/>
        <v>0</v>
      </c>
      <c r="AQ91" s="65">
        <f t="shared" si="117"/>
        <v>0</v>
      </c>
      <c r="AR91" s="65">
        <f t="shared" si="118"/>
        <v>0</v>
      </c>
      <c r="AS91" s="66">
        <f t="shared" si="110"/>
        <v>0</v>
      </c>
      <c r="AT91" s="92"/>
      <c r="AU91" s="73"/>
      <c r="AV91" s="73"/>
      <c r="AW91" s="73"/>
      <c r="AX91" s="73"/>
      <c r="AY91" s="75"/>
      <c r="AZ91" s="65">
        <f t="shared" si="119"/>
        <v>0</v>
      </c>
      <c r="BA91" s="65">
        <f t="shared" si="120"/>
        <v>0</v>
      </c>
      <c r="BB91" s="65">
        <f t="shared" si="128"/>
        <v>0</v>
      </c>
      <c r="BC91" s="66">
        <f t="shared" si="111"/>
        <v>0</v>
      </c>
      <c r="BD91" s="73"/>
      <c r="BE91" s="119"/>
      <c r="BF91" s="136"/>
      <c r="BG91" s="73"/>
      <c r="BH91" s="75"/>
      <c r="BJ91" s="65">
        <f t="shared" si="121"/>
        <v>0</v>
      </c>
      <c r="BK91" s="65">
        <f t="shared" si="129"/>
        <v>0</v>
      </c>
      <c r="BL91" s="79">
        <f t="shared" si="122"/>
        <v>0</v>
      </c>
      <c r="BM91" s="66">
        <f t="shared" si="112"/>
        <v>0</v>
      </c>
      <c r="BN91" s="73"/>
      <c r="BO91" s="119"/>
      <c r="BP91" s="136"/>
      <c r="BQ91" s="73"/>
      <c r="BR91" s="73"/>
      <c r="BS91" s="75"/>
      <c r="BT91" s="65">
        <f t="shared" si="130"/>
        <v>0</v>
      </c>
      <c r="BU91" s="65">
        <f t="shared" si="123"/>
        <v>0</v>
      </c>
      <c r="BV91" s="79">
        <f t="shared" si="135"/>
        <v>0</v>
      </c>
      <c r="BW91" s="66">
        <f t="shared" si="113"/>
        <v>0</v>
      </c>
      <c r="BX91" s="119"/>
      <c r="BY91" s="152"/>
      <c r="BZ91" s="84"/>
      <c r="CA91" s="73"/>
      <c r="CB91" s="75"/>
      <c r="CD91" s="65">
        <f t="shared" si="124"/>
        <v>0</v>
      </c>
      <c r="CE91" s="65">
        <f t="shared" si="136"/>
        <v>0</v>
      </c>
      <c r="CF91" s="65">
        <f t="shared" si="133"/>
        <v>0</v>
      </c>
      <c r="CG91" s="66">
        <f t="shared" si="114"/>
        <v>0</v>
      </c>
      <c r="CH91" s="152"/>
      <c r="CI91" s="84"/>
      <c r="CJ91" s="84"/>
      <c r="CK91" s="75"/>
      <c r="CN91" s="65">
        <f t="shared" si="137"/>
        <v>0</v>
      </c>
      <c r="CO91" s="65">
        <f t="shared" si="134"/>
        <v>0</v>
      </c>
      <c r="CP91" s="65">
        <f t="shared" si="115"/>
        <v>0</v>
      </c>
      <c r="CQ91" s="66">
        <f t="shared" si="95"/>
        <v>0</v>
      </c>
    </row>
    <row r="92" spans="1:104" ht="12.9" customHeight="1" x14ac:dyDescent="0.3">
      <c r="A92" s="59">
        <v>85</v>
      </c>
      <c r="B92" s="59"/>
      <c r="C92" s="59"/>
      <c r="D92" s="59"/>
      <c r="E92" s="59"/>
      <c r="F92" s="59"/>
      <c r="G92" s="59"/>
      <c r="H92" s="59"/>
      <c r="I92" s="59">
        <f t="shared" si="96"/>
        <v>0</v>
      </c>
      <c r="J92" s="59">
        <f t="shared" si="97"/>
        <v>0</v>
      </c>
      <c r="K92" s="59">
        <f t="shared" si="98"/>
        <v>0</v>
      </c>
      <c r="L92" s="59">
        <f t="shared" si="99"/>
        <v>0</v>
      </c>
      <c r="M92" s="59">
        <f t="shared" si="100"/>
        <v>0</v>
      </c>
      <c r="N92" s="59">
        <f t="shared" si="101"/>
        <v>0</v>
      </c>
      <c r="O92" s="65"/>
      <c r="P92" s="65"/>
      <c r="Q92" s="65"/>
      <c r="R92" s="65">
        <f t="shared" si="102"/>
        <v>0</v>
      </c>
      <c r="S92" s="65">
        <f t="shared" si="103"/>
        <v>0</v>
      </c>
      <c r="T92" s="65">
        <f t="shared" si="125"/>
        <v>0</v>
      </c>
      <c r="U92" s="66">
        <f t="shared" si="104"/>
        <v>0</v>
      </c>
      <c r="V92" s="155"/>
      <c r="W92" s="59"/>
      <c r="X92" s="59"/>
      <c r="Y92" s="59"/>
      <c r="Z92" s="59">
        <f t="shared" si="105"/>
        <v>0</v>
      </c>
      <c r="AA92" s="59">
        <f t="shared" si="106"/>
        <v>0</v>
      </c>
      <c r="AB92" s="59">
        <f t="shared" si="107"/>
        <v>0</v>
      </c>
      <c r="AC92" s="65"/>
      <c r="AD92" s="65"/>
      <c r="AE92" s="65"/>
      <c r="AF92" s="65">
        <f t="shared" si="108"/>
        <v>0</v>
      </c>
      <c r="AG92" s="65">
        <f t="shared" si="126"/>
        <v>0</v>
      </c>
      <c r="AH92" s="65">
        <f t="shared" si="116"/>
        <v>0</v>
      </c>
      <c r="AI92" s="66">
        <f t="shared" si="109"/>
        <v>0</v>
      </c>
      <c r="AJ92" s="59"/>
      <c r="AK92" s="59"/>
      <c r="AL92" s="21"/>
      <c r="AM92" s="65"/>
      <c r="AN92" s="65"/>
      <c r="AO92" s="90"/>
      <c r="AP92" s="65">
        <f t="shared" si="127"/>
        <v>0</v>
      </c>
      <c r="AQ92" s="65">
        <f t="shared" si="117"/>
        <v>0</v>
      </c>
      <c r="AR92" s="65">
        <f t="shared" si="118"/>
        <v>0</v>
      </c>
      <c r="AS92" s="66">
        <f t="shared" si="110"/>
        <v>0</v>
      </c>
      <c r="AT92" s="92"/>
      <c r="AU92" s="73"/>
      <c r="AV92" s="73"/>
      <c r="AW92" s="73"/>
      <c r="AX92" s="73"/>
      <c r="AY92" s="75"/>
      <c r="AZ92" s="65">
        <f t="shared" si="119"/>
        <v>0</v>
      </c>
      <c r="BA92" s="65">
        <f t="shared" si="120"/>
        <v>0</v>
      </c>
      <c r="BB92" s="65">
        <f t="shared" si="128"/>
        <v>0</v>
      </c>
      <c r="BC92" s="66">
        <f t="shared" si="111"/>
        <v>0</v>
      </c>
      <c r="BD92" s="73"/>
      <c r="BE92" s="119"/>
      <c r="BF92" s="136"/>
      <c r="BG92" s="73"/>
      <c r="BH92" s="75"/>
      <c r="BJ92" s="65">
        <f t="shared" si="121"/>
        <v>0</v>
      </c>
      <c r="BK92" s="65">
        <f t="shared" si="129"/>
        <v>0</v>
      </c>
      <c r="BL92" s="79">
        <f t="shared" si="122"/>
        <v>0</v>
      </c>
      <c r="BM92" s="66">
        <f t="shared" si="112"/>
        <v>0</v>
      </c>
      <c r="BN92" s="73"/>
      <c r="BO92" s="119"/>
      <c r="BP92" s="136"/>
      <c r="BQ92" s="73"/>
      <c r="BR92" s="73"/>
      <c r="BS92" s="75"/>
      <c r="BT92" s="65">
        <f t="shared" si="130"/>
        <v>0</v>
      </c>
      <c r="BU92" s="65">
        <f t="shared" si="123"/>
        <v>0</v>
      </c>
      <c r="BV92" s="79">
        <f t="shared" si="135"/>
        <v>0</v>
      </c>
      <c r="BW92" s="66">
        <f t="shared" si="113"/>
        <v>0</v>
      </c>
      <c r="BX92" s="119"/>
      <c r="BY92" s="152"/>
      <c r="BZ92" s="84"/>
      <c r="CA92" s="73"/>
      <c r="CB92" s="75"/>
      <c r="CD92" s="65">
        <f t="shared" si="124"/>
        <v>0</v>
      </c>
      <c r="CE92" s="65">
        <f t="shared" si="136"/>
        <v>0</v>
      </c>
      <c r="CF92" s="65">
        <f t="shared" si="133"/>
        <v>0</v>
      </c>
      <c r="CG92" s="66">
        <f t="shared" si="114"/>
        <v>0</v>
      </c>
      <c r="CH92" s="152"/>
      <c r="CI92" s="84"/>
      <c r="CJ92" s="84"/>
      <c r="CK92" s="75"/>
      <c r="CN92" s="65">
        <f t="shared" si="137"/>
        <v>0</v>
      </c>
      <c r="CO92" s="65">
        <f t="shared" si="134"/>
        <v>0</v>
      </c>
      <c r="CP92" s="65">
        <f t="shared" si="115"/>
        <v>0</v>
      </c>
      <c r="CQ92" s="66">
        <f t="shared" si="95"/>
        <v>0</v>
      </c>
    </row>
    <row r="93" spans="1:104" ht="12.9" customHeight="1" x14ac:dyDescent="0.3">
      <c r="A93" s="59">
        <v>86</v>
      </c>
      <c r="B93" s="59"/>
      <c r="C93" s="59"/>
      <c r="D93" s="59"/>
      <c r="E93" s="59"/>
      <c r="F93" s="59"/>
      <c r="G93" s="59"/>
      <c r="H93" s="59"/>
      <c r="I93" s="59">
        <f t="shared" si="96"/>
        <v>0</v>
      </c>
      <c r="J93" s="59">
        <f t="shared" si="97"/>
        <v>0</v>
      </c>
      <c r="K93" s="59">
        <f t="shared" si="98"/>
        <v>0</v>
      </c>
      <c r="L93" s="59">
        <f t="shared" si="99"/>
        <v>0</v>
      </c>
      <c r="M93" s="59">
        <f t="shared" si="100"/>
        <v>0</v>
      </c>
      <c r="N93" s="59">
        <f t="shared" si="101"/>
        <v>0</v>
      </c>
      <c r="O93" s="65"/>
      <c r="P93" s="65"/>
      <c r="Q93" s="65"/>
      <c r="R93" s="65">
        <f t="shared" si="102"/>
        <v>0</v>
      </c>
      <c r="S93" s="65">
        <f t="shared" si="103"/>
        <v>0</v>
      </c>
      <c r="T93" s="65">
        <f t="shared" si="125"/>
        <v>0</v>
      </c>
      <c r="U93" s="66">
        <f t="shared" si="104"/>
        <v>0</v>
      </c>
      <c r="V93" s="155"/>
      <c r="W93" s="59"/>
      <c r="X93" s="59"/>
      <c r="Y93" s="59"/>
      <c r="Z93" s="59">
        <f t="shared" si="105"/>
        <v>0</v>
      </c>
      <c r="AA93" s="59">
        <f t="shared" si="106"/>
        <v>0</v>
      </c>
      <c r="AB93" s="59">
        <f t="shared" si="107"/>
        <v>0</v>
      </c>
      <c r="AC93" s="65"/>
      <c r="AD93" s="65"/>
      <c r="AE93" s="65"/>
      <c r="AF93" s="65">
        <f t="shared" si="108"/>
        <v>0</v>
      </c>
      <c r="AG93" s="65">
        <f t="shared" si="126"/>
        <v>0</v>
      </c>
      <c r="AH93" s="65">
        <f t="shared" si="116"/>
        <v>0</v>
      </c>
      <c r="AI93" s="66">
        <f t="shared" si="109"/>
        <v>0</v>
      </c>
      <c r="AJ93" s="59"/>
      <c r="AK93" s="59"/>
      <c r="AL93" s="21"/>
      <c r="AM93" s="65"/>
      <c r="AN93" s="65"/>
      <c r="AO93" s="90"/>
      <c r="AP93" s="65">
        <f t="shared" si="127"/>
        <v>0</v>
      </c>
      <c r="AQ93" s="65">
        <f t="shared" si="117"/>
        <v>0</v>
      </c>
      <c r="AR93" s="65">
        <f t="shared" si="118"/>
        <v>0</v>
      </c>
      <c r="AS93" s="66">
        <f t="shared" si="110"/>
        <v>0</v>
      </c>
      <c r="AT93" s="92"/>
      <c r="AU93" s="73"/>
      <c r="AV93" s="73"/>
      <c r="AW93" s="73"/>
      <c r="AX93" s="73"/>
      <c r="AY93" s="75"/>
      <c r="AZ93" s="65">
        <f t="shared" si="119"/>
        <v>0</v>
      </c>
      <c r="BA93" s="65">
        <f t="shared" si="120"/>
        <v>0</v>
      </c>
      <c r="BB93" s="65">
        <f t="shared" si="128"/>
        <v>0</v>
      </c>
      <c r="BC93" s="66">
        <f t="shared" si="111"/>
        <v>0</v>
      </c>
      <c r="BD93" s="73"/>
      <c r="BE93" s="119"/>
      <c r="BF93" s="136"/>
      <c r="BG93" s="73"/>
      <c r="BH93" s="75"/>
      <c r="BJ93" s="65">
        <f t="shared" si="121"/>
        <v>0</v>
      </c>
      <c r="BK93" s="65">
        <f t="shared" si="129"/>
        <v>0</v>
      </c>
      <c r="BL93" s="79">
        <f t="shared" si="122"/>
        <v>0</v>
      </c>
      <c r="BM93" s="66">
        <f t="shared" si="112"/>
        <v>0</v>
      </c>
      <c r="BN93" s="73"/>
      <c r="BO93" s="119"/>
      <c r="BP93" s="136"/>
      <c r="BQ93" s="73"/>
      <c r="BR93" s="73"/>
      <c r="BS93" s="75"/>
      <c r="BT93" s="65">
        <f t="shared" si="130"/>
        <v>0</v>
      </c>
      <c r="BU93" s="65">
        <f t="shared" si="123"/>
        <v>0</v>
      </c>
      <c r="BV93" s="79">
        <f t="shared" si="135"/>
        <v>0</v>
      </c>
      <c r="BW93" s="66">
        <f t="shared" si="113"/>
        <v>0</v>
      </c>
      <c r="BX93" s="119"/>
      <c r="BY93" s="152"/>
      <c r="BZ93" s="84"/>
      <c r="CA93" s="73"/>
      <c r="CB93" s="75"/>
      <c r="CD93" s="65">
        <f t="shared" si="124"/>
        <v>0</v>
      </c>
      <c r="CE93" s="65">
        <f t="shared" si="136"/>
        <v>0</v>
      </c>
      <c r="CF93" s="65">
        <f t="shared" si="133"/>
        <v>0</v>
      </c>
      <c r="CG93" s="66">
        <f t="shared" si="114"/>
        <v>0</v>
      </c>
      <c r="CH93" s="152"/>
      <c r="CI93" s="84"/>
      <c r="CJ93" s="84"/>
      <c r="CK93" s="75"/>
      <c r="CN93" s="65">
        <f t="shared" si="137"/>
        <v>0</v>
      </c>
      <c r="CO93" s="65">
        <f t="shared" si="134"/>
        <v>0</v>
      </c>
      <c r="CP93" s="65">
        <f t="shared" si="115"/>
        <v>0</v>
      </c>
      <c r="CQ93" s="66">
        <f t="shared" ref="CQ93:CQ124" si="138">SUM(CN93+CK93,CO93+CL93,CP93+CM93)-MIN(CN93+CK93,CO93+CL93,CP93+CM93)</f>
        <v>0</v>
      </c>
    </row>
    <row r="94" spans="1:104" ht="12.9" customHeight="1" x14ac:dyDescent="0.3">
      <c r="A94" s="59">
        <v>87</v>
      </c>
      <c r="B94" s="59"/>
      <c r="C94" s="59"/>
      <c r="D94" s="59"/>
      <c r="E94" s="59"/>
      <c r="F94" s="59"/>
      <c r="G94" s="59"/>
      <c r="H94" s="59"/>
      <c r="I94" s="59">
        <f t="shared" si="96"/>
        <v>0</v>
      </c>
      <c r="J94" s="59">
        <f t="shared" si="97"/>
        <v>0</v>
      </c>
      <c r="K94" s="59">
        <f t="shared" si="98"/>
        <v>0</v>
      </c>
      <c r="L94" s="59">
        <f t="shared" si="99"/>
        <v>0</v>
      </c>
      <c r="M94" s="59">
        <f t="shared" si="100"/>
        <v>0</v>
      </c>
      <c r="N94" s="59">
        <f t="shared" si="101"/>
        <v>0</v>
      </c>
      <c r="O94" s="65"/>
      <c r="P94" s="65"/>
      <c r="Q94" s="65"/>
      <c r="R94" s="65">
        <f t="shared" si="102"/>
        <v>0</v>
      </c>
      <c r="S94" s="65">
        <f t="shared" si="103"/>
        <v>0</v>
      </c>
      <c r="T94" s="65">
        <f t="shared" si="125"/>
        <v>0</v>
      </c>
      <c r="U94" s="66">
        <f t="shared" si="104"/>
        <v>0</v>
      </c>
      <c r="V94" s="155"/>
      <c r="W94" s="59"/>
      <c r="X94" s="59"/>
      <c r="Y94" s="59"/>
      <c r="Z94" s="59">
        <f t="shared" si="105"/>
        <v>0</v>
      </c>
      <c r="AA94" s="59">
        <f t="shared" si="106"/>
        <v>0</v>
      </c>
      <c r="AB94" s="59">
        <f t="shared" si="107"/>
        <v>0</v>
      </c>
      <c r="AC94" s="65"/>
      <c r="AD94" s="65"/>
      <c r="AE94" s="65"/>
      <c r="AF94" s="65">
        <f t="shared" si="108"/>
        <v>0</v>
      </c>
      <c r="AG94" s="65">
        <f t="shared" si="126"/>
        <v>0</v>
      </c>
      <c r="AH94" s="65">
        <f t="shared" si="116"/>
        <v>0</v>
      </c>
      <c r="AI94" s="66">
        <f t="shared" si="109"/>
        <v>0</v>
      </c>
      <c r="AJ94" s="59"/>
      <c r="AK94" s="59"/>
      <c r="AL94" s="21"/>
      <c r="AM94" s="65"/>
      <c r="AN94" s="65"/>
      <c r="AO94" s="90"/>
      <c r="AP94" s="65">
        <f t="shared" si="127"/>
        <v>0</v>
      </c>
      <c r="AQ94" s="65">
        <f t="shared" si="117"/>
        <v>0</v>
      </c>
      <c r="AR94" s="65">
        <f t="shared" si="118"/>
        <v>0</v>
      </c>
      <c r="AS94" s="66">
        <f t="shared" si="110"/>
        <v>0</v>
      </c>
      <c r="AT94" s="92"/>
      <c r="AU94" s="73"/>
      <c r="AV94" s="73"/>
      <c r="AW94" s="73"/>
      <c r="AX94" s="73"/>
      <c r="AY94" s="75"/>
      <c r="AZ94" s="65">
        <f t="shared" si="119"/>
        <v>0</v>
      </c>
      <c r="BA94" s="65">
        <f t="shared" si="120"/>
        <v>0</v>
      </c>
      <c r="BB94" s="65">
        <f t="shared" si="128"/>
        <v>0</v>
      </c>
      <c r="BC94" s="66">
        <f t="shared" si="111"/>
        <v>0</v>
      </c>
      <c r="BD94" s="73"/>
      <c r="BE94" s="119"/>
      <c r="BF94" s="136"/>
      <c r="BG94" s="73"/>
      <c r="BH94" s="75"/>
      <c r="BJ94" s="65">
        <f t="shared" si="121"/>
        <v>0</v>
      </c>
      <c r="BK94" s="65">
        <f t="shared" si="129"/>
        <v>0</v>
      </c>
      <c r="BL94" s="79">
        <f t="shared" si="122"/>
        <v>0</v>
      </c>
      <c r="BM94" s="66">
        <f t="shared" si="112"/>
        <v>0</v>
      </c>
      <c r="BN94" s="73"/>
      <c r="BO94" s="119"/>
      <c r="BP94" s="136"/>
      <c r="BQ94" s="73"/>
      <c r="BR94" s="73"/>
      <c r="BS94" s="75"/>
      <c r="BT94" s="65">
        <f t="shared" si="130"/>
        <v>0</v>
      </c>
      <c r="BU94" s="65">
        <f t="shared" si="123"/>
        <v>0</v>
      </c>
      <c r="BV94" s="79">
        <f t="shared" si="135"/>
        <v>0</v>
      </c>
      <c r="BW94" s="66">
        <f t="shared" si="113"/>
        <v>0</v>
      </c>
      <c r="BX94" s="119"/>
      <c r="BY94" s="152"/>
      <c r="BZ94" s="84"/>
      <c r="CA94" s="73"/>
      <c r="CB94" s="75"/>
      <c r="CD94" s="65">
        <f t="shared" si="124"/>
        <v>0</v>
      </c>
      <c r="CE94" s="65">
        <f t="shared" si="136"/>
        <v>0</v>
      </c>
      <c r="CF94" s="65">
        <f t="shared" si="133"/>
        <v>0</v>
      </c>
      <c r="CG94" s="66">
        <f t="shared" si="114"/>
        <v>0</v>
      </c>
      <c r="CH94" s="152"/>
      <c r="CI94" s="84"/>
      <c r="CJ94" s="84"/>
      <c r="CK94" s="75"/>
      <c r="CN94" s="65">
        <f t="shared" si="137"/>
        <v>0</v>
      </c>
      <c r="CO94" s="65">
        <f t="shared" si="134"/>
        <v>0</v>
      </c>
      <c r="CP94" s="65">
        <f t="shared" si="115"/>
        <v>0</v>
      </c>
      <c r="CQ94" s="66">
        <f t="shared" si="138"/>
        <v>0</v>
      </c>
    </row>
    <row r="95" spans="1:104" ht="12.9" customHeight="1" x14ac:dyDescent="0.3">
      <c r="A95" s="59">
        <v>88</v>
      </c>
      <c r="B95" s="59"/>
      <c r="C95" s="59"/>
      <c r="D95" s="59"/>
      <c r="E95" s="59"/>
      <c r="F95" s="59"/>
      <c r="G95" s="59"/>
      <c r="H95" s="59"/>
      <c r="I95" s="59">
        <f t="shared" si="96"/>
        <v>0</v>
      </c>
      <c r="J95" s="59">
        <f t="shared" si="97"/>
        <v>0</v>
      </c>
      <c r="K95" s="59">
        <f t="shared" si="98"/>
        <v>0</v>
      </c>
      <c r="L95" s="59">
        <f t="shared" si="99"/>
        <v>0</v>
      </c>
      <c r="M95" s="59">
        <f t="shared" si="100"/>
        <v>0</v>
      </c>
      <c r="N95" s="59">
        <f t="shared" si="101"/>
        <v>0</v>
      </c>
      <c r="O95" s="65"/>
      <c r="P95" s="65"/>
      <c r="Q95" s="65"/>
      <c r="R95" s="65">
        <f t="shared" si="102"/>
        <v>0</v>
      </c>
      <c r="S95" s="65">
        <f t="shared" si="103"/>
        <v>0</v>
      </c>
      <c r="T95" s="65">
        <f t="shared" si="125"/>
        <v>0</v>
      </c>
      <c r="U95" s="66">
        <f t="shared" si="104"/>
        <v>0</v>
      </c>
      <c r="V95" s="155"/>
      <c r="W95" s="59"/>
      <c r="X95" s="59"/>
      <c r="Y95" s="59"/>
      <c r="Z95" s="59">
        <f t="shared" si="105"/>
        <v>0</v>
      </c>
      <c r="AA95" s="59">
        <f t="shared" si="106"/>
        <v>0</v>
      </c>
      <c r="AB95" s="59">
        <f t="shared" si="107"/>
        <v>0</v>
      </c>
      <c r="AC95" s="65"/>
      <c r="AD95" s="65"/>
      <c r="AE95" s="65"/>
      <c r="AF95" s="65">
        <f t="shared" si="108"/>
        <v>0</v>
      </c>
      <c r="AG95" s="65">
        <f t="shared" si="126"/>
        <v>0</v>
      </c>
      <c r="AH95" s="65">
        <f t="shared" si="116"/>
        <v>0</v>
      </c>
      <c r="AI95" s="66">
        <f t="shared" si="109"/>
        <v>0</v>
      </c>
      <c r="AJ95" s="59"/>
      <c r="AK95" s="59"/>
      <c r="AL95" s="21"/>
      <c r="AM95" s="65"/>
      <c r="AN95" s="65"/>
      <c r="AO95" s="90"/>
      <c r="AP95" s="65">
        <f t="shared" si="127"/>
        <v>0</v>
      </c>
      <c r="AQ95" s="65">
        <f t="shared" si="117"/>
        <v>0</v>
      </c>
      <c r="AR95" s="65">
        <f t="shared" si="118"/>
        <v>0</v>
      </c>
      <c r="AS95" s="66">
        <f t="shared" si="110"/>
        <v>0</v>
      </c>
      <c r="AT95" s="92"/>
      <c r="AU95" s="73"/>
      <c r="AV95" s="73"/>
      <c r="AW95" s="73"/>
      <c r="AX95" s="73"/>
      <c r="AY95" s="75"/>
      <c r="AZ95" s="65">
        <f t="shared" si="119"/>
        <v>0</v>
      </c>
      <c r="BA95" s="65">
        <f t="shared" si="120"/>
        <v>0</v>
      </c>
      <c r="BB95" s="65">
        <f t="shared" si="128"/>
        <v>0</v>
      </c>
      <c r="BC95" s="66">
        <f t="shared" si="111"/>
        <v>0</v>
      </c>
      <c r="BD95" s="73"/>
      <c r="BE95" s="119"/>
      <c r="BF95" s="136"/>
      <c r="BG95" s="73"/>
      <c r="BH95" s="75"/>
      <c r="BJ95" s="65">
        <f t="shared" si="121"/>
        <v>0</v>
      </c>
      <c r="BK95" s="65">
        <f t="shared" si="129"/>
        <v>0</v>
      </c>
      <c r="BL95" s="79">
        <f t="shared" si="122"/>
        <v>0</v>
      </c>
      <c r="BM95" s="66">
        <f t="shared" si="112"/>
        <v>0</v>
      </c>
      <c r="BN95" s="73"/>
      <c r="BO95" s="119"/>
      <c r="BP95" s="136"/>
      <c r="BQ95" s="73"/>
      <c r="BR95" s="73"/>
      <c r="BS95" s="75"/>
      <c r="BT95" s="65">
        <f t="shared" si="130"/>
        <v>0</v>
      </c>
      <c r="BU95" s="65">
        <f t="shared" si="123"/>
        <v>0</v>
      </c>
      <c r="BV95" s="79">
        <f t="shared" si="135"/>
        <v>0</v>
      </c>
      <c r="BW95" s="66">
        <f t="shared" si="113"/>
        <v>0</v>
      </c>
      <c r="BX95" s="119"/>
      <c r="BY95" s="152"/>
      <c r="BZ95" s="84"/>
      <c r="CA95" s="73"/>
      <c r="CB95" s="75"/>
      <c r="CD95" s="65">
        <f t="shared" si="124"/>
        <v>0</v>
      </c>
      <c r="CE95" s="65">
        <f t="shared" si="136"/>
        <v>0</v>
      </c>
      <c r="CF95" s="65">
        <f t="shared" si="133"/>
        <v>0</v>
      </c>
      <c r="CG95" s="66">
        <f t="shared" si="114"/>
        <v>0</v>
      </c>
      <c r="CH95" s="152"/>
      <c r="CI95" s="84"/>
      <c r="CJ95" s="84"/>
      <c r="CK95" s="75"/>
      <c r="CN95" s="65">
        <f t="shared" si="137"/>
        <v>0</v>
      </c>
      <c r="CO95" s="65">
        <f t="shared" si="134"/>
        <v>0</v>
      </c>
      <c r="CP95" s="65">
        <f t="shared" si="115"/>
        <v>0</v>
      </c>
      <c r="CQ95" s="66">
        <f t="shared" si="138"/>
        <v>0</v>
      </c>
    </row>
    <row r="96" spans="1:104" ht="12.9" customHeight="1" x14ac:dyDescent="0.3">
      <c r="A96" s="59">
        <v>89</v>
      </c>
      <c r="B96" s="59"/>
      <c r="C96" s="59"/>
      <c r="D96" s="59"/>
      <c r="E96" s="59"/>
      <c r="F96" s="59"/>
      <c r="G96" s="59"/>
      <c r="H96" s="59"/>
      <c r="I96" s="59">
        <f t="shared" si="96"/>
        <v>0</v>
      </c>
      <c r="J96" s="59">
        <f t="shared" si="97"/>
        <v>0</v>
      </c>
      <c r="K96" s="59">
        <f t="shared" si="98"/>
        <v>0</v>
      </c>
      <c r="L96" s="59">
        <f t="shared" si="99"/>
        <v>0</v>
      </c>
      <c r="M96" s="59">
        <f t="shared" si="100"/>
        <v>0</v>
      </c>
      <c r="N96" s="59">
        <f t="shared" si="101"/>
        <v>0</v>
      </c>
      <c r="O96" s="65"/>
      <c r="P96" s="65"/>
      <c r="Q96" s="65"/>
      <c r="R96" s="65">
        <f t="shared" si="102"/>
        <v>0</v>
      </c>
      <c r="S96" s="65">
        <f t="shared" si="103"/>
        <v>0</v>
      </c>
      <c r="T96" s="65">
        <f t="shared" si="125"/>
        <v>0</v>
      </c>
      <c r="U96" s="66">
        <f t="shared" si="104"/>
        <v>0</v>
      </c>
      <c r="V96" s="155"/>
      <c r="W96" s="59"/>
      <c r="X96" s="59"/>
      <c r="Y96" s="59"/>
      <c r="Z96" s="59">
        <f t="shared" si="105"/>
        <v>0</v>
      </c>
      <c r="AA96" s="59">
        <f t="shared" si="106"/>
        <v>0</v>
      </c>
      <c r="AB96" s="59">
        <f t="shared" si="107"/>
        <v>0</v>
      </c>
      <c r="AC96" s="65"/>
      <c r="AD96" s="65"/>
      <c r="AE96" s="65"/>
      <c r="AF96" s="65">
        <f t="shared" si="108"/>
        <v>0</v>
      </c>
      <c r="AG96" s="65">
        <f t="shared" si="126"/>
        <v>0</v>
      </c>
      <c r="AH96" s="65">
        <f t="shared" si="116"/>
        <v>0</v>
      </c>
      <c r="AI96" s="66">
        <f t="shared" si="109"/>
        <v>0</v>
      </c>
      <c r="AJ96" s="59"/>
      <c r="AK96" s="59"/>
      <c r="AL96" s="21"/>
      <c r="AM96" s="65"/>
      <c r="AN96" s="65"/>
      <c r="AO96" s="90"/>
      <c r="AP96" s="65">
        <f t="shared" si="127"/>
        <v>0</v>
      </c>
      <c r="AQ96" s="65">
        <f t="shared" si="117"/>
        <v>0</v>
      </c>
      <c r="AR96" s="65">
        <f t="shared" si="118"/>
        <v>0</v>
      </c>
      <c r="AS96" s="66">
        <f t="shared" si="110"/>
        <v>0</v>
      </c>
      <c r="AT96" s="92"/>
      <c r="AU96" s="73"/>
      <c r="AV96" s="73"/>
      <c r="AW96" s="73"/>
      <c r="AX96" s="73"/>
      <c r="AY96" s="75"/>
      <c r="AZ96" s="65">
        <f t="shared" si="119"/>
        <v>0</v>
      </c>
      <c r="BA96" s="65">
        <f t="shared" si="120"/>
        <v>0</v>
      </c>
      <c r="BB96" s="65">
        <f t="shared" si="128"/>
        <v>0</v>
      </c>
      <c r="BC96" s="66">
        <f t="shared" si="111"/>
        <v>0</v>
      </c>
      <c r="BD96" s="73"/>
      <c r="BE96" s="119"/>
      <c r="BF96" s="136"/>
      <c r="BG96" s="73"/>
      <c r="BH96" s="75"/>
      <c r="BJ96" s="65">
        <f t="shared" si="121"/>
        <v>0</v>
      </c>
      <c r="BK96" s="65">
        <f t="shared" si="129"/>
        <v>0</v>
      </c>
      <c r="BL96" s="79">
        <f t="shared" si="122"/>
        <v>0</v>
      </c>
      <c r="BM96" s="66">
        <f t="shared" si="112"/>
        <v>0</v>
      </c>
      <c r="BN96" s="73"/>
      <c r="BO96" s="119"/>
      <c r="BP96" s="136"/>
      <c r="BQ96" s="73"/>
      <c r="BR96" s="73"/>
      <c r="BS96" s="75"/>
      <c r="BT96" s="65">
        <f t="shared" si="130"/>
        <v>0</v>
      </c>
      <c r="BU96" s="65">
        <f t="shared" si="123"/>
        <v>0</v>
      </c>
      <c r="BV96" s="79">
        <f t="shared" si="135"/>
        <v>0</v>
      </c>
      <c r="BW96" s="66">
        <f t="shared" si="113"/>
        <v>0</v>
      </c>
      <c r="BX96" s="119"/>
      <c r="BY96" s="152"/>
      <c r="BZ96" s="84"/>
      <c r="CA96" s="73"/>
      <c r="CB96" s="75"/>
      <c r="CD96" s="65">
        <f t="shared" si="124"/>
        <v>0</v>
      </c>
      <c r="CE96" s="65">
        <f t="shared" si="136"/>
        <v>0</v>
      </c>
      <c r="CF96" s="65">
        <f t="shared" si="133"/>
        <v>0</v>
      </c>
      <c r="CG96" s="66">
        <f t="shared" si="114"/>
        <v>0</v>
      </c>
      <c r="CH96" s="152"/>
      <c r="CI96" s="84"/>
      <c r="CJ96" s="84"/>
      <c r="CK96" s="75"/>
      <c r="CN96" s="65">
        <f t="shared" si="137"/>
        <v>0</v>
      </c>
      <c r="CO96" s="65">
        <f t="shared" si="134"/>
        <v>0</v>
      </c>
      <c r="CP96" s="65">
        <f t="shared" si="115"/>
        <v>0</v>
      </c>
      <c r="CQ96" s="66">
        <f t="shared" si="138"/>
        <v>0</v>
      </c>
    </row>
    <row r="97" spans="1:95" ht="12.9" customHeight="1" x14ac:dyDescent="0.3">
      <c r="A97" s="59">
        <v>90</v>
      </c>
      <c r="B97" s="59"/>
      <c r="C97" s="59"/>
      <c r="D97" s="59"/>
      <c r="E97" s="59"/>
      <c r="F97" s="59"/>
      <c r="G97" s="59"/>
      <c r="H97" s="59"/>
      <c r="I97" s="59">
        <f t="shared" si="96"/>
        <v>0</v>
      </c>
      <c r="J97" s="59">
        <f t="shared" si="97"/>
        <v>0</v>
      </c>
      <c r="K97" s="59">
        <f t="shared" si="98"/>
        <v>0</v>
      </c>
      <c r="L97" s="59">
        <f t="shared" si="99"/>
        <v>0</v>
      </c>
      <c r="M97" s="59">
        <f t="shared" si="100"/>
        <v>0</v>
      </c>
      <c r="N97" s="59">
        <f t="shared" si="101"/>
        <v>0</v>
      </c>
      <c r="O97" s="65"/>
      <c r="P97" s="65"/>
      <c r="Q97" s="65"/>
      <c r="R97" s="65">
        <f t="shared" si="102"/>
        <v>0</v>
      </c>
      <c r="S97" s="65">
        <f t="shared" si="103"/>
        <v>0</v>
      </c>
      <c r="T97" s="65">
        <f t="shared" si="125"/>
        <v>0</v>
      </c>
      <c r="U97" s="66">
        <f t="shared" si="104"/>
        <v>0</v>
      </c>
      <c r="V97" s="155"/>
      <c r="W97" s="59"/>
      <c r="X97" s="59"/>
      <c r="Y97" s="59"/>
      <c r="Z97" s="59">
        <f t="shared" si="105"/>
        <v>0</v>
      </c>
      <c r="AA97" s="59">
        <f t="shared" si="106"/>
        <v>0</v>
      </c>
      <c r="AB97" s="59">
        <f t="shared" si="107"/>
        <v>0</v>
      </c>
      <c r="AC97" s="65"/>
      <c r="AD97" s="65"/>
      <c r="AE97" s="65"/>
      <c r="AF97" s="65">
        <f t="shared" si="108"/>
        <v>0</v>
      </c>
      <c r="AG97" s="65">
        <f t="shared" si="126"/>
        <v>0</v>
      </c>
      <c r="AH97" s="65">
        <f t="shared" si="116"/>
        <v>0</v>
      </c>
      <c r="AI97" s="66">
        <f t="shared" si="109"/>
        <v>0</v>
      </c>
      <c r="AJ97" s="59"/>
      <c r="AK97" s="59"/>
      <c r="AL97" s="21"/>
      <c r="AM97" s="65"/>
      <c r="AN97" s="65"/>
      <c r="AO97" s="90"/>
      <c r="AP97" s="65">
        <f t="shared" si="127"/>
        <v>0</v>
      </c>
      <c r="AQ97" s="65">
        <f t="shared" si="117"/>
        <v>0</v>
      </c>
      <c r="AR97" s="65">
        <f t="shared" si="118"/>
        <v>0</v>
      </c>
      <c r="AS97" s="66">
        <f t="shared" si="110"/>
        <v>0</v>
      </c>
      <c r="AT97" s="92"/>
      <c r="AU97" s="73"/>
      <c r="AV97" s="73"/>
      <c r="AW97" s="73"/>
      <c r="AX97" s="73"/>
      <c r="AY97" s="75"/>
      <c r="AZ97" s="65">
        <f t="shared" si="119"/>
        <v>0</v>
      </c>
      <c r="BA97" s="65">
        <f t="shared" si="120"/>
        <v>0</v>
      </c>
      <c r="BB97" s="65">
        <f t="shared" si="128"/>
        <v>0</v>
      </c>
      <c r="BC97" s="66">
        <f t="shared" si="111"/>
        <v>0</v>
      </c>
      <c r="BD97" s="73"/>
      <c r="BE97" s="119"/>
      <c r="BF97" s="136"/>
      <c r="BG97" s="73"/>
      <c r="BH97" s="75"/>
      <c r="BJ97" s="65">
        <f t="shared" si="121"/>
        <v>0</v>
      </c>
      <c r="BK97" s="65">
        <f t="shared" si="129"/>
        <v>0</v>
      </c>
      <c r="BL97" s="79">
        <f t="shared" si="122"/>
        <v>0</v>
      </c>
      <c r="BM97" s="66">
        <f t="shared" si="112"/>
        <v>0</v>
      </c>
      <c r="BN97" s="73"/>
      <c r="BO97" s="119"/>
      <c r="BP97" s="136"/>
      <c r="BQ97" s="73"/>
      <c r="BR97" s="73"/>
      <c r="BS97" s="75"/>
      <c r="BT97" s="65">
        <f t="shared" si="130"/>
        <v>0</v>
      </c>
      <c r="BU97" s="65">
        <f t="shared" si="123"/>
        <v>0</v>
      </c>
      <c r="BV97" s="79">
        <f t="shared" si="135"/>
        <v>0</v>
      </c>
      <c r="BW97" s="66">
        <f t="shared" si="113"/>
        <v>0</v>
      </c>
      <c r="BX97" s="119"/>
      <c r="BY97" s="152"/>
      <c r="BZ97" s="84"/>
      <c r="CA97" s="73"/>
      <c r="CB97" s="75"/>
      <c r="CD97" s="65">
        <f t="shared" si="124"/>
        <v>0</v>
      </c>
      <c r="CE97" s="65">
        <f t="shared" si="136"/>
        <v>0</v>
      </c>
      <c r="CF97" s="65">
        <f t="shared" si="133"/>
        <v>0</v>
      </c>
      <c r="CG97" s="66">
        <f t="shared" si="114"/>
        <v>0</v>
      </c>
      <c r="CH97" s="152"/>
      <c r="CI97" s="84"/>
      <c r="CJ97" s="84"/>
      <c r="CK97" s="75"/>
      <c r="CN97" s="65">
        <f t="shared" si="137"/>
        <v>0</v>
      </c>
      <c r="CO97" s="65">
        <f t="shared" si="134"/>
        <v>0</v>
      </c>
      <c r="CP97" s="65">
        <f t="shared" si="115"/>
        <v>0</v>
      </c>
      <c r="CQ97" s="66">
        <f t="shared" si="138"/>
        <v>0</v>
      </c>
    </row>
    <row r="98" spans="1:95" ht="12.9" customHeight="1" x14ac:dyDescent="0.3">
      <c r="A98" s="59">
        <v>91</v>
      </c>
      <c r="B98" s="59"/>
      <c r="C98" s="59"/>
      <c r="D98" s="59"/>
      <c r="E98" s="59"/>
      <c r="F98" s="59"/>
      <c r="G98" s="59"/>
      <c r="H98" s="59"/>
      <c r="I98" s="59">
        <f t="shared" si="96"/>
        <v>0</v>
      </c>
      <c r="J98" s="59">
        <f t="shared" si="97"/>
        <v>0</v>
      </c>
      <c r="K98" s="59">
        <f t="shared" si="98"/>
        <v>0</v>
      </c>
      <c r="L98" s="59">
        <f t="shared" si="99"/>
        <v>0</v>
      </c>
      <c r="M98" s="59">
        <f t="shared" si="100"/>
        <v>0</v>
      </c>
      <c r="N98" s="59">
        <f t="shared" si="101"/>
        <v>0</v>
      </c>
      <c r="O98" s="65"/>
      <c r="P98" s="65"/>
      <c r="Q98" s="65"/>
      <c r="R98" s="65">
        <f t="shared" si="102"/>
        <v>0</v>
      </c>
      <c r="S98" s="65">
        <f t="shared" si="103"/>
        <v>0</v>
      </c>
      <c r="T98" s="65">
        <f t="shared" si="125"/>
        <v>0</v>
      </c>
      <c r="U98" s="66">
        <f t="shared" si="104"/>
        <v>0</v>
      </c>
      <c r="V98" s="155"/>
      <c r="W98" s="59"/>
      <c r="X98" s="59"/>
      <c r="Y98" s="59"/>
      <c r="Z98" s="59">
        <f t="shared" si="105"/>
        <v>0</v>
      </c>
      <c r="AA98" s="59">
        <f t="shared" si="106"/>
        <v>0</v>
      </c>
      <c r="AB98" s="59">
        <f t="shared" si="107"/>
        <v>0</v>
      </c>
      <c r="AC98" s="65"/>
      <c r="AD98" s="65"/>
      <c r="AE98" s="65"/>
      <c r="AF98" s="65">
        <f t="shared" si="108"/>
        <v>0</v>
      </c>
      <c r="AG98" s="65">
        <f t="shared" si="126"/>
        <v>0</v>
      </c>
      <c r="AH98" s="65">
        <f t="shared" si="116"/>
        <v>0</v>
      </c>
      <c r="AI98" s="66">
        <f t="shared" si="109"/>
        <v>0</v>
      </c>
      <c r="AJ98" s="59"/>
      <c r="AK98" s="59"/>
      <c r="AL98" s="21"/>
      <c r="AM98" s="65"/>
      <c r="AN98" s="65"/>
      <c r="AO98" s="90"/>
      <c r="AP98" s="65">
        <f t="shared" si="127"/>
        <v>0</v>
      </c>
      <c r="AQ98" s="65">
        <f t="shared" si="117"/>
        <v>0</v>
      </c>
      <c r="AR98" s="65">
        <f t="shared" si="118"/>
        <v>0</v>
      </c>
      <c r="AS98" s="66">
        <f t="shared" si="110"/>
        <v>0</v>
      </c>
      <c r="AT98" s="92"/>
      <c r="AU98" s="73"/>
      <c r="AV98" s="73"/>
      <c r="AW98" s="73"/>
      <c r="AX98" s="73"/>
      <c r="AY98" s="75"/>
      <c r="AZ98" s="65">
        <f t="shared" si="119"/>
        <v>0</v>
      </c>
      <c r="BA98" s="65">
        <f t="shared" si="120"/>
        <v>0</v>
      </c>
      <c r="BB98" s="65">
        <f t="shared" si="128"/>
        <v>0</v>
      </c>
      <c r="BC98" s="66">
        <f t="shared" si="111"/>
        <v>0</v>
      </c>
      <c r="BD98" s="73"/>
      <c r="BE98" s="119"/>
      <c r="BF98" s="136"/>
      <c r="BG98" s="73"/>
      <c r="BH98" s="75"/>
      <c r="BJ98" s="65">
        <f t="shared" si="121"/>
        <v>0</v>
      </c>
      <c r="BK98" s="65">
        <f t="shared" si="129"/>
        <v>0</v>
      </c>
      <c r="BL98" s="79">
        <f t="shared" si="122"/>
        <v>0</v>
      </c>
      <c r="BM98" s="66">
        <f t="shared" si="112"/>
        <v>0</v>
      </c>
      <c r="BN98" s="73"/>
      <c r="BO98" s="119"/>
      <c r="BP98" s="136"/>
      <c r="BQ98" s="73"/>
      <c r="BR98" s="73"/>
      <c r="BS98" s="75"/>
      <c r="BT98" s="65">
        <f t="shared" si="130"/>
        <v>0</v>
      </c>
      <c r="BU98" s="65">
        <f t="shared" si="123"/>
        <v>0</v>
      </c>
      <c r="BV98" s="79">
        <f t="shared" si="135"/>
        <v>0</v>
      </c>
      <c r="BW98" s="66">
        <f t="shared" si="113"/>
        <v>0</v>
      </c>
      <c r="BX98" s="119"/>
      <c r="BY98" s="152"/>
      <c r="BZ98" s="84"/>
      <c r="CA98" s="73"/>
      <c r="CB98" s="75"/>
      <c r="CD98" s="65">
        <f t="shared" si="124"/>
        <v>0</v>
      </c>
      <c r="CE98" s="65">
        <f t="shared" si="136"/>
        <v>0</v>
      </c>
      <c r="CF98" s="65">
        <f t="shared" si="133"/>
        <v>0</v>
      </c>
      <c r="CG98" s="66">
        <f t="shared" si="114"/>
        <v>0</v>
      </c>
      <c r="CH98" s="152"/>
      <c r="CI98" s="84"/>
      <c r="CJ98" s="84"/>
      <c r="CK98" s="75"/>
      <c r="CN98" s="65">
        <f t="shared" si="137"/>
        <v>0</v>
      </c>
      <c r="CO98" s="65">
        <f t="shared" si="134"/>
        <v>0</v>
      </c>
      <c r="CP98" s="65">
        <f t="shared" si="115"/>
        <v>0</v>
      </c>
      <c r="CQ98" s="66">
        <f t="shared" si="138"/>
        <v>0</v>
      </c>
    </row>
    <row r="99" spans="1:95" ht="12.9" customHeight="1" x14ac:dyDescent="0.3">
      <c r="A99" s="59">
        <v>92</v>
      </c>
      <c r="B99" s="59"/>
      <c r="C99" s="59"/>
      <c r="D99" s="59"/>
      <c r="E99" s="59"/>
      <c r="F99" s="59"/>
      <c r="G99" s="59"/>
      <c r="H99" s="59"/>
      <c r="I99" s="59">
        <f t="shared" si="96"/>
        <v>0</v>
      </c>
      <c r="J99" s="59">
        <f t="shared" si="97"/>
        <v>0</v>
      </c>
      <c r="K99" s="59">
        <f t="shared" si="98"/>
        <v>0</v>
      </c>
      <c r="L99" s="59">
        <f t="shared" si="99"/>
        <v>0</v>
      </c>
      <c r="M99" s="59">
        <f t="shared" si="100"/>
        <v>0</v>
      </c>
      <c r="N99" s="59">
        <f t="shared" si="101"/>
        <v>0</v>
      </c>
      <c r="O99" s="65"/>
      <c r="P99" s="65"/>
      <c r="Q99" s="65"/>
      <c r="R99" s="65">
        <f t="shared" si="102"/>
        <v>0</v>
      </c>
      <c r="S99" s="65">
        <f t="shared" si="103"/>
        <v>0</v>
      </c>
      <c r="T99" s="65">
        <f t="shared" si="125"/>
        <v>0</v>
      </c>
      <c r="U99" s="66">
        <f t="shared" si="104"/>
        <v>0</v>
      </c>
      <c r="V99" s="155"/>
      <c r="W99" s="59"/>
      <c r="X99" s="59"/>
      <c r="Y99" s="59"/>
      <c r="Z99" s="59">
        <f t="shared" si="105"/>
        <v>0</v>
      </c>
      <c r="AA99" s="59">
        <f t="shared" si="106"/>
        <v>0</v>
      </c>
      <c r="AB99" s="59">
        <f t="shared" si="107"/>
        <v>0</v>
      </c>
      <c r="AC99" s="65"/>
      <c r="AD99" s="65"/>
      <c r="AE99" s="65"/>
      <c r="AF99" s="65">
        <f t="shared" si="108"/>
        <v>0</v>
      </c>
      <c r="AG99" s="65">
        <f t="shared" si="126"/>
        <v>0</v>
      </c>
      <c r="AH99" s="65">
        <f t="shared" si="116"/>
        <v>0</v>
      </c>
      <c r="AI99" s="66">
        <f t="shared" si="109"/>
        <v>0</v>
      </c>
      <c r="AJ99" s="59"/>
      <c r="AK99" s="59"/>
      <c r="AL99" s="21"/>
      <c r="AM99" s="65"/>
      <c r="AN99" s="65"/>
      <c r="AO99" s="90"/>
      <c r="AP99" s="65">
        <f t="shared" si="127"/>
        <v>0</v>
      </c>
      <c r="AQ99" s="65">
        <f t="shared" si="117"/>
        <v>0</v>
      </c>
      <c r="AR99" s="65">
        <f t="shared" si="118"/>
        <v>0</v>
      </c>
      <c r="AS99" s="66">
        <f t="shared" si="110"/>
        <v>0</v>
      </c>
      <c r="AT99" s="92"/>
      <c r="AU99" s="73"/>
      <c r="AV99" s="73"/>
      <c r="AW99" s="73"/>
      <c r="AX99" s="73"/>
      <c r="AY99" s="75"/>
      <c r="AZ99" s="65">
        <f t="shared" si="119"/>
        <v>0</v>
      </c>
      <c r="BA99" s="65">
        <f t="shared" si="120"/>
        <v>0</v>
      </c>
      <c r="BB99" s="65">
        <f t="shared" si="128"/>
        <v>0</v>
      </c>
      <c r="BC99" s="66">
        <f t="shared" si="111"/>
        <v>0</v>
      </c>
      <c r="BD99" s="73"/>
      <c r="BE99" s="119"/>
      <c r="BF99" s="136"/>
      <c r="BG99" s="73"/>
      <c r="BH99" s="75"/>
      <c r="BJ99" s="65">
        <f t="shared" si="121"/>
        <v>0</v>
      </c>
      <c r="BK99" s="65">
        <f t="shared" si="129"/>
        <v>0</v>
      </c>
      <c r="BL99" s="79">
        <f t="shared" si="122"/>
        <v>0</v>
      </c>
      <c r="BM99" s="66">
        <f t="shared" si="112"/>
        <v>0</v>
      </c>
      <c r="BN99" s="73"/>
      <c r="BO99" s="119"/>
      <c r="BP99" s="136"/>
      <c r="BQ99" s="73"/>
      <c r="BR99" s="73"/>
      <c r="BS99" s="75"/>
      <c r="BT99" s="65">
        <f t="shared" si="130"/>
        <v>0</v>
      </c>
      <c r="BU99" s="65">
        <f t="shared" si="123"/>
        <v>0</v>
      </c>
      <c r="BV99" s="79">
        <f t="shared" si="135"/>
        <v>0</v>
      </c>
      <c r="BW99" s="66">
        <f t="shared" si="113"/>
        <v>0</v>
      </c>
      <c r="BX99" s="119"/>
      <c r="BY99" s="152"/>
      <c r="BZ99" s="84"/>
      <c r="CA99" s="73"/>
      <c r="CB99" s="75"/>
      <c r="CD99" s="65">
        <f t="shared" si="124"/>
        <v>0</v>
      </c>
      <c r="CE99" s="65">
        <f t="shared" si="136"/>
        <v>0</v>
      </c>
      <c r="CF99" s="65">
        <f t="shared" si="133"/>
        <v>0</v>
      </c>
      <c r="CG99" s="66">
        <f t="shared" si="114"/>
        <v>0</v>
      </c>
      <c r="CH99" s="152"/>
      <c r="CI99" s="84"/>
      <c r="CJ99" s="84"/>
      <c r="CK99" s="75"/>
      <c r="CN99" s="65">
        <f t="shared" si="137"/>
        <v>0</v>
      </c>
      <c r="CO99" s="65">
        <f t="shared" si="134"/>
        <v>0</v>
      </c>
      <c r="CP99" s="65">
        <f t="shared" si="115"/>
        <v>0</v>
      </c>
      <c r="CQ99" s="66">
        <f t="shared" si="138"/>
        <v>0</v>
      </c>
    </row>
    <row r="100" spans="1:95" ht="12.9" customHeight="1" x14ac:dyDescent="0.3">
      <c r="A100" s="59">
        <v>93</v>
      </c>
      <c r="B100" s="59"/>
      <c r="C100" s="59"/>
      <c r="D100" s="59"/>
      <c r="E100" s="59"/>
      <c r="F100" s="59"/>
      <c r="G100" s="59"/>
      <c r="H100" s="59"/>
      <c r="I100" s="59">
        <f t="shared" si="96"/>
        <v>0</v>
      </c>
      <c r="J100" s="59">
        <f t="shared" si="97"/>
        <v>0</v>
      </c>
      <c r="K100" s="59">
        <f t="shared" si="98"/>
        <v>0</v>
      </c>
      <c r="L100" s="59">
        <f t="shared" si="99"/>
        <v>0</v>
      </c>
      <c r="M100" s="59">
        <f t="shared" si="100"/>
        <v>0</v>
      </c>
      <c r="N100" s="59">
        <f t="shared" si="101"/>
        <v>0</v>
      </c>
      <c r="O100" s="65"/>
      <c r="P100" s="65"/>
      <c r="Q100" s="65"/>
      <c r="R100" s="65">
        <f t="shared" si="102"/>
        <v>0</v>
      </c>
      <c r="S100" s="65">
        <f t="shared" si="103"/>
        <v>0</v>
      </c>
      <c r="T100" s="65">
        <f t="shared" si="125"/>
        <v>0</v>
      </c>
      <c r="U100" s="66">
        <f t="shared" si="104"/>
        <v>0</v>
      </c>
      <c r="V100" s="155"/>
      <c r="W100" s="59"/>
      <c r="X100" s="59"/>
      <c r="Y100" s="59"/>
      <c r="Z100" s="59">
        <f t="shared" si="105"/>
        <v>0</v>
      </c>
      <c r="AA100" s="59">
        <f t="shared" si="106"/>
        <v>0</v>
      </c>
      <c r="AB100" s="59">
        <f t="shared" si="107"/>
        <v>0</v>
      </c>
      <c r="AC100" s="65"/>
      <c r="AD100" s="65"/>
      <c r="AE100" s="65"/>
      <c r="AF100" s="65">
        <f t="shared" si="108"/>
        <v>0</v>
      </c>
      <c r="AG100" s="65">
        <f t="shared" si="126"/>
        <v>0</v>
      </c>
      <c r="AH100" s="65">
        <f t="shared" si="116"/>
        <v>0</v>
      </c>
      <c r="AI100" s="66">
        <f t="shared" si="109"/>
        <v>0</v>
      </c>
      <c r="AJ100" s="59"/>
      <c r="AK100" s="59"/>
      <c r="AL100" s="21"/>
      <c r="AM100" s="65"/>
      <c r="AN100" s="65"/>
      <c r="AO100" s="90"/>
      <c r="AP100" s="65">
        <f t="shared" si="127"/>
        <v>0</v>
      </c>
      <c r="AQ100" s="65">
        <f t="shared" si="117"/>
        <v>0</v>
      </c>
      <c r="AR100" s="65">
        <f t="shared" si="118"/>
        <v>0</v>
      </c>
      <c r="AS100" s="66">
        <f t="shared" si="110"/>
        <v>0</v>
      </c>
      <c r="AT100" s="92"/>
      <c r="AU100" s="73"/>
      <c r="AV100" s="73"/>
      <c r="AW100" s="73"/>
      <c r="AX100" s="73"/>
      <c r="AY100" s="75"/>
      <c r="AZ100" s="65">
        <f t="shared" si="119"/>
        <v>0</v>
      </c>
      <c r="BA100" s="65">
        <f t="shared" si="120"/>
        <v>0</v>
      </c>
      <c r="BB100" s="65">
        <f t="shared" si="128"/>
        <v>0</v>
      </c>
      <c r="BC100" s="66">
        <f t="shared" si="111"/>
        <v>0</v>
      </c>
      <c r="BD100" s="73"/>
      <c r="BE100" s="119"/>
      <c r="BF100" s="136"/>
      <c r="BG100" s="73"/>
      <c r="BH100" s="75"/>
      <c r="BJ100" s="65">
        <f t="shared" si="121"/>
        <v>0</v>
      </c>
      <c r="BK100" s="65">
        <f t="shared" si="129"/>
        <v>0</v>
      </c>
      <c r="BL100" s="79">
        <f t="shared" si="122"/>
        <v>0</v>
      </c>
      <c r="BM100" s="66">
        <f t="shared" si="112"/>
        <v>0</v>
      </c>
      <c r="BN100" s="73"/>
      <c r="BO100" s="119"/>
      <c r="BP100" s="136"/>
      <c r="BQ100" s="73"/>
      <c r="BR100" s="73"/>
      <c r="BS100" s="75"/>
      <c r="BT100" s="65">
        <f t="shared" si="130"/>
        <v>0</v>
      </c>
      <c r="BU100" s="65">
        <f t="shared" si="123"/>
        <v>0</v>
      </c>
      <c r="BV100" s="79">
        <f t="shared" si="135"/>
        <v>0</v>
      </c>
      <c r="BW100" s="66">
        <f t="shared" si="113"/>
        <v>0</v>
      </c>
      <c r="BX100" s="119"/>
      <c r="BY100" s="152"/>
      <c r="BZ100" s="84"/>
      <c r="CA100" s="73"/>
      <c r="CB100" s="75"/>
      <c r="CD100" s="65">
        <f t="shared" si="124"/>
        <v>0</v>
      </c>
      <c r="CE100" s="65">
        <f t="shared" si="136"/>
        <v>0</v>
      </c>
      <c r="CF100" s="65">
        <f t="shared" si="133"/>
        <v>0</v>
      </c>
      <c r="CG100" s="66">
        <f t="shared" si="114"/>
        <v>0</v>
      </c>
      <c r="CH100" s="152"/>
      <c r="CI100" s="84"/>
      <c r="CJ100" s="84"/>
      <c r="CK100" s="75"/>
      <c r="CN100" s="65">
        <f t="shared" si="137"/>
        <v>0</v>
      </c>
      <c r="CO100" s="65">
        <f t="shared" si="134"/>
        <v>0</v>
      </c>
      <c r="CP100" s="65">
        <f t="shared" si="115"/>
        <v>0</v>
      </c>
      <c r="CQ100" s="66">
        <f t="shared" si="138"/>
        <v>0</v>
      </c>
    </row>
    <row r="101" spans="1:95" ht="12.9" customHeight="1" x14ac:dyDescent="0.3">
      <c r="A101" s="59">
        <v>94</v>
      </c>
      <c r="B101" s="59"/>
      <c r="C101" s="59"/>
      <c r="D101" s="59"/>
      <c r="E101" s="59"/>
      <c r="F101" s="59"/>
      <c r="G101" s="59"/>
      <c r="H101" s="59"/>
      <c r="I101" s="59">
        <f t="shared" si="96"/>
        <v>0</v>
      </c>
      <c r="J101" s="59">
        <f t="shared" si="97"/>
        <v>0</v>
      </c>
      <c r="K101" s="59">
        <f t="shared" si="98"/>
        <v>0</v>
      </c>
      <c r="L101" s="59">
        <f t="shared" si="99"/>
        <v>0</v>
      </c>
      <c r="M101" s="59">
        <f t="shared" si="100"/>
        <v>0</v>
      </c>
      <c r="N101" s="59">
        <f t="shared" si="101"/>
        <v>0</v>
      </c>
      <c r="O101" s="65"/>
      <c r="P101" s="65"/>
      <c r="Q101" s="65"/>
      <c r="R101" s="65">
        <f t="shared" si="102"/>
        <v>0</v>
      </c>
      <c r="S101" s="65">
        <f t="shared" si="103"/>
        <v>0</v>
      </c>
      <c r="T101" s="65">
        <f t="shared" si="125"/>
        <v>0</v>
      </c>
      <c r="U101" s="66">
        <f t="shared" si="104"/>
        <v>0</v>
      </c>
      <c r="V101" s="155"/>
      <c r="W101" s="59"/>
      <c r="X101" s="59"/>
      <c r="Y101" s="59"/>
      <c r="Z101" s="59">
        <f t="shared" si="105"/>
        <v>0</v>
      </c>
      <c r="AA101" s="59">
        <f t="shared" si="106"/>
        <v>0</v>
      </c>
      <c r="AB101" s="59">
        <f t="shared" si="107"/>
        <v>0</v>
      </c>
      <c r="AC101" s="65"/>
      <c r="AD101" s="65"/>
      <c r="AE101" s="65"/>
      <c r="AF101" s="65">
        <f t="shared" si="108"/>
        <v>0</v>
      </c>
      <c r="AG101" s="65">
        <f t="shared" si="126"/>
        <v>0</v>
      </c>
      <c r="AH101" s="65">
        <f t="shared" si="116"/>
        <v>0</v>
      </c>
      <c r="AI101" s="66">
        <f t="shared" si="109"/>
        <v>0</v>
      </c>
      <c r="AJ101" s="59"/>
      <c r="AK101" s="59"/>
      <c r="AL101" s="21"/>
      <c r="AM101" s="65"/>
      <c r="AN101" s="65"/>
      <c r="AO101" s="90"/>
      <c r="AP101" s="65">
        <f t="shared" si="127"/>
        <v>0</v>
      </c>
      <c r="AQ101" s="65">
        <f t="shared" si="117"/>
        <v>0</v>
      </c>
      <c r="AR101" s="65">
        <f t="shared" si="118"/>
        <v>0</v>
      </c>
      <c r="AS101" s="66">
        <f t="shared" si="110"/>
        <v>0</v>
      </c>
      <c r="AT101" s="92"/>
      <c r="AU101" s="73"/>
      <c r="AV101" s="73"/>
      <c r="AW101" s="73"/>
      <c r="AX101" s="73"/>
      <c r="AY101" s="75"/>
      <c r="AZ101" s="65">
        <f t="shared" si="119"/>
        <v>0</v>
      </c>
      <c r="BA101" s="65">
        <f t="shared" si="120"/>
        <v>0</v>
      </c>
      <c r="BB101" s="65">
        <f t="shared" si="128"/>
        <v>0</v>
      </c>
      <c r="BC101" s="66">
        <f t="shared" si="111"/>
        <v>0</v>
      </c>
      <c r="BD101" s="73"/>
      <c r="BE101" s="119"/>
      <c r="BF101" s="136"/>
      <c r="BG101" s="73"/>
      <c r="BH101" s="75"/>
      <c r="BJ101" s="65">
        <f t="shared" si="121"/>
        <v>0</v>
      </c>
      <c r="BK101" s="65">
        <f t="shared" si="129"/>
        <v>0</v>
      </c>
      <c r="BL101" s="79">
        <f t="shared" si="122"/>
        <v>0</v>
      </c>
      <c r="BM101" s="66">
        <f t="shared" si="112"/>
        <v>0</v>
      </c>
      <c r="BN101" s="73"/>
      <c r="BO101" s="119"/>
      <c r="BP101" s="136"/>
      <c r="BQ101" s="73"/>
      <c r="BR101" s="73"/>
      <c r="BS101" s="75"/>
      <c r="BT101" s="65">
        <f t="shared" si="130"/>
        <v>0</v>
      </c>
      <c r="BU101" s="65">
        <f t="shared" si="123"/>
        <v>0</v>
      </c>
      <c r="BV101" s="79">
        <f t="shared" si="135"/>
        <v>0</v>
      </c>
      <c r="BW101" s="66">
        <f t="shared" si="113"/>
        <v>0</v>
      </c>
      <c r="BX101" s="119"/>
      <c r="BY101" s="152"/>
      <c r="BZ101" s="84"/>
      <c r="CA101" s="73"/>
      <c r="CB101" s="75"/>
      <c r="CD101" s="65">
        <f t="shared" si="124"/>
        <v>0</v>
      </c>
      <c r="CE101" s="65">
        <f t="shared" si="136"/>
        <v>0</v>
      </c>
      <c r="CF101" s="65">
        <f t="shared" si="133"/>
        <v>0</v>
      </c>
      <c r="CG101" s="66">
        <f t="shared" si="114"/>
        <v>0</v>
      </c>
      <c r="CH101" s="152"/>
      <c r="CI101" s="84"/>
      <c r="CJ101" s="84"/>
      <c r="CK101" s="75"/>
      <c r="CN101" s="65">
        <f t="shared" si="137"/>
        <v>0</v>
      </c>
      <c r="CO101" s="65">
        <f t="shared" si="134"/>
        <v>0</v>
      </c>
      <c r="CP101" s="65">
        <f t="shared" si="115"/>
        <v>0</v>
      </c>
      <c r="CQ101" s="66">
        <f t="shared" si="138"/>
        <v>0</v>
      </c>
    </row>
    <row r="102" spans="1:95" ht="12.9" customHeight="1" x14ac:dyDescent="0.3">
      <c r="A102" s="59">
        <v>95</v>
      </c>
      <c r="B102" s="59"/>
      <c r="C102" s="59"/>
      <c r="D102" s="59"/>
      <c r="E102" s="59"/>
      <c r="F102" s="59"/>
      <c r="G102" s="59"/>
      <c r="H102" s="59"/>
      <c r="I102" s="59">
        <f t="shared" si="96"/>
        <v>0</v>
      </c>
      <c r="J102" s="59">
        <f t="shared" si="97"/>
        <v>0</v>
      </c>
      <c r="K102" s="59">
        <f t="shared" si="98"/>
        <v>0</v>
      </c>
      <c r="L102" s="59">
        <f t="shared" si="99"/>
        <v>0</v>
      </c>
      <c r="M102" s="59">
        <f t="shared" si="100"/>
        <v>0</v>
      </c>
      <c r="N102" s="59">
        <f t="shared" si="101"/>
        <v>0</v>
      </c>
      <c r="O102" s="65"/>
      <c r="P102" s="65"/>
      <c r="Q102" s="65"/>
      <c r="R102" s="65">
        <f t="shared" si="102"/>
        <v>0</v>
      </c>
      <c r="S102" s="65">
        <f t="shared" si="103"/>
        <v>0</v>
      </c>
      <c r="T102" s="65">
        <f t="shared" si="125"/>
        <v>0</v>
      </c>
      <c r="U102" s="66">
        <f t="shared" si="104"/>
        <v>0</v>
      </c>
      <c r="V102" s="155"/>
      <c r="W102" s="59"/>
      <c r="X102" s="59"/>
      <c r="Y102" s="59"/>
      <c r="Z102" s="59">
        <f t="shared" si="105"/>
        <v>0</v>
      </c>
      <c r="AA102" s="59">
        <f t="shared" si="106"/>
        <v>0</v>
      </c>
      <c r="AB102" s="59">
        <f t="shared" si="107"/>
        <v>0</v>
      </c>
      <c r="AC102" s="65"/>
      <c r="AD102" s="65"/>
      <c r="AE102" s="65"/>
      <c r="AF102" s="65">
        <f t="shared" si="108"/>
        <v>0</v>
      </c>
      <c r="AG102" s="65">
        <f t="shared" si="126"/>
        <v>0</v>
      </c>
      <c r="AH102" s="65">
        <f t="shared" si="116"/>
        <v>0</v>
      </c>
      <c r="AI102" s="66">
        <f t="shared" si="109"/>
        <v>0</v>
      </c>
      <c r="AJ102" s="59"/>
      <c r="AK102" s="59"/>
      <c r="AL102" s="21"/>
      <c r="AM102" s="65"/>
      <c r="AN102" s="65"/>
      <c r="AO102" s="90"/>
      <c r="AP102" s="65">
        <f t="shared" si="127"/>
        <v>0</v>
      </c>
      <c r="AQ102" s="65">
        <f t="shared" si="117"/>
        <v>0</v>
      </c>
      <c r="AR102" s="65">
        <f t="shared" si="118"/>
        <v>0</v>
      </c>
      <c r="AS102" s="66">
        <f t="shared" si="110"/>
        <v>0</v>
      </c>
      <c r="AT102" s="92"/>
      <c r="AU102" s="73"/>
      <c r="AV102" s="73"/>
      <c r="AW102" s="73"/>
      <c r="AX102" s="73"/>
      <c r="AY102" s="75"/>
      <c r="AZ102" s="65">
        <f t="shared" si="119"/>
        <v>0</v>
      </c>
      <c r="BA102" s="65">
        <f t="shared" si="120"/>
        <v>0</v>
      </c>
      <c r="BB102" s="65">
        <f t="shared" si="128"/>
        <v>0</v>
      </c>
      <c r="BC102" s="66">
        <f t="shared" si="111"/>
        <v>0</v>
      </c>
      <c r="BD102" s="73"/>
      <c r="BE102" s="119"/>
      <c r="BF102" s="136"/>
      <c r="BG102" s="73"/>
      <c r="BH102" s="75"/>
      <c r="BJ102" s="65">
        <f t="shared" si="121"/>
        <v>0</v>
      </c>
      <c r="BK102" s="65">
        <f t="shared" si="129"/>
        <v>0</v>
      </c>
      <c r="BL102" s="79">
        <f t="shared" si="122"/>
        <v>0</v>
      </c>
      <c r="BM102" s="66">
        <f t="shared" si="112"/>
        <v>0</v>
      </c>
      <c r="BN102" s="73"/>
      <c r="BO102" s="119"/>
      <c r="BP102" s="136"/>
      <c r="BQ102" s="73"/>
      <c r="BR102" s="73"/>
      <c r="BS102" s="75"/>
      <c r="BT102" s="65">
        <f t="shared" si="130"/>
        <v>0</v>
      </c>
      <c r="BU102" s="65">
        <f t="shared" si="123"/>
        <v>0</v>
      </c>
      <c r="BV102" s="79">
        <f t="shared" si="135"/>
        <v>0</v>
      </c>
      <c r="BW102" s="66">
        <f t="shared" si="113"/>
        <v>0</v>
      </c>
      <c r="BX102" s="119"/>
      <c r="BY102" s="152"/>
      <c r="BZ102" s="84"/>
      <c r="CA102" s="73"/>
      <c r="CB102" s="75"/>
      <c r="CD102" s="65">
        <f t="shared" si="124"/>
        <v>0</v>
      </c>
      <c r="CE102" s="65">
        <f t="shared" si="136"/>
        <v>0</v>
      </c>
      <c r="CF102" s="65">
        <f t="shared" si="133"/>
        <v>0</v>
      </c>
      <c r="CG102" s="66">
        <f t="shared" si="114"/>
        <v>0</v>
      </c>
      <c r="CH102" s="152"/>
      <c r="CI102" s="84"/>
      <c r="CJ102" s="84"/>
      <c r="CK102" s="75"/>
      <c r="CN102" s="65">
        <f t="shared" si="137"/>
        <v>0</v>
      </c>
      <c r="CO102" s="65">
        <f t="shared" si="134"/>
        <v>0</v>
      </c>
      <c r="CP102" s="65">
        <f t="shared" si="115"/>
        <v>0</v>
      </c>
      <c r="CQ102" s="66">
        <f t="shared" si="138"/>
        <v>0</v>
      </c>
    </row>
    <row r="103" spans="1:95" ht="12.9" customHeight="1" x14ac:dyDescent="0.3">
      <c r="A103" s="59">
        <v>96</v>
      </c>
      <c r="B103" s="59"/>
      <c r="C103" s="59"/>
      <c r="D103" s="59"/>
      <c r="E103" s="59"/>
      <c r="F103" s="59"/>
      <c r="G103" s="59"/>
      <c r="H103" s="59"/>
      <c r="I103" s="59">
        <f t="shared" si="96"/>
        <v>0</v>
      </c>
      <c r="J103" s="59">
        <f t="shared" si="97"/>
        <v>0</v>
      </c>
      <c r="K103" s="59">
        <f t="shared" si="98"/>
        <v>0</v>
      </c>
      <c r="L103" s="59">
        <f t="shared" si="99"/>
        <v>0</v>
      </c>
      <c r="M103" s="59">
        <f t="shared" si="100"/>
        <v>0</v>
      </c>
      <c r="N103" s="59">
        <f t="shared" si="101"/>
        <v>0</v>
      </c>
      <c r="O103" s="65"/>
      <c r="P103" s="65"/>
      <c r="Q103" s="65"/>
      <c r="R103" s="65">
        <f t="shared" si="102"/>
        <v>0</v>
      </c>
      <c r="S103" s="65">
        <f t="shared" si="103"/>
        <v>0</v>
      </c>
      <c r="T103" s="65">
        <f t="shared" si="125"/>
        <v>0</v>
      </c>
      <c r="U103" s="66">
        <f t="shared" si="104"/>
        <v>0</v>
      </c>
      <c r="V103" s="155"/>
      <c r="W103" s="59"/>
      <c r="X103" s="59"/>
      <c r="Y103" s="59"/>
      <c r="Z103" s="59">
        <f t="shared" si="105"/>
        <v>0</v>
      </c>
      <c r="AA103" s="59">
        <f t="shared" si="106"/>
        <v>0</v>
      </c>
      <c r="AB103" s="59">
        <f t="shared" si="107"/>
        <v>0</v>
      </c>
      <c r="AC103" s="65"/>
      <c r="AD103" s="65"/>
      <c r="AE103" s="65"/>
      <c r="AF103" s="65">
        <f t="shared" si="108"/>
        <v>0</v>
      </c>
      <c r="AG103" s="65">
        <f t="shared" si="126"/>
        <v>0</v>
      </c>
      <c r="AH103" s="65">
        <f t="shared" si="116"/>
        <v>0</v>
      </c>
      <c r="AI103" s="66">
        <f t="shared" si="109"/>
        <v>0</v>
      </c>
      <c r="AJ103" s="59"/>
      <c r="AK103" s="59"/>
      <c r="AL103" s="21"/>
      <c r="AM103" s="65"/>
      <c r="AN103" s="65"/>
      <c r="AO103" s="90"/>
      <c r="AP103" s="65">
        <f t="shared" si="127"/>
        <v>0</v>
      </c>
      <c r="AQ103" s="65">
        <f t="shared" si="117"/>
        <v>0</v>
      </c>
      <c r="AR103" s="65">
        <f t="shared" si="118"/>
        <v>0</v>
      </c>
      <c r="AS103" s="66">
        <f t="shared" si="110"/>
        <v>0</v>
      </c>
      <c r="AT103" s="92"/>
      <c r="AU103" s="73"/>
      <c r="AV103" s="73"/>
      <c r="AW103" s="73"/>
      <c r="AX103" s="73"/>
      <c r="AY103" s="75"/>
      <c r="AZ103" s="65">
        <f t="shared" si="119"/>
        <v>0</v>
      </c>
      <c r="BA103" s="65">
        <f t="shared" si="120"/>
        <v>0</v>
      </c>
      <c r="BB103" s="65">
        <f t="shared" si="128"/>
        <v>0</v>
      </c>
      <c r="BC103" s="66">
        <f t="shared" si="111"/>
        <v>0</v>
      </c>
      <c r="BD103" s="73"/>
      <c r="BE103" s="119"/>
      <c r="BF103" s="136"/>
      <c r="BG103" s="73"/>
      <c r="BH103" s="75"/>
      <c r="BJ103" s="65">
        <f t="shared" si="121"/>
        <v>0</v>
      </c>
      <c r="BK103" s="65">
        <f t="shared" si="129"/>
        <v>0</v>
      </c>
      <c r="BL103" s="79">
        <f t="shared" si="122"/>
        <v>0</v>
      </c>
      <c r="BM103" s="66">
        <f t="shared" si="112"/>
        <v>0</v>
      </c>
      <c r="BN103" s="73"/>
      <c r="BO103" s="119"/>
      <c r="BP103" s="136"/>
      <c r="BQ103" s="73"/>
      <c r="BR103" s="73"/>
      <c r="BS103" s="75"/>
      <c r="BT103" s="65">
        <f t="shared" si="130"/>
        <v>0</v>
      </c>
      <c r="BU103" s="65">
        <f t="shared" si="123"/>
        <v>0</v>
      </c>
      <c r="BV103" s="79">
        <f t="shared" si="135"/>
        <v>0</v>
      </c>
      <c r="BW103" s="66">
        <f t="shared" si="113"/>
        <v>0</v>
      </c>
      <c r="BX103" s="119"/>
      <c r="BY103" s="152"/>
      <c r="BZ103" s="84"/>
      <c r="CA103" s="73"/>
      <c r="CB103" s="75"/>
      <c r="CD103" s="65">
        <f t="shared" si="124"/>
        <v>0</v>
      </c>
      <c r="CE103" s="65">
        <f t="shared" si="136"/>
        <v>0</v>
      </c>
      <c r="CF103" s="65">
        <f t="shared" si="133"/>
        <v>0</v>
      </c>
      <c r="CG103" s="66">
        <f t="shared" si="114"/>
        <v>0</v>
      </c>
      <c r="CH103" s="152"/>
      <c r="CI103" s="84"/>
      <c r="CJ103" s="84"/>
      <c r="CK103" s="75"/>
      <c r="CN103" s="65">
        <f t="shared" si="137"/>
        <v>0</v>
      </c>
      <c r="CO103" s="65">
        <f t="shared" si="134"/>
        <v>0</v>
      </c>
      <c r="CP103" s="65">
        <f t="shared" si="115"/>
        <v>0</v>
      </c>
      <c r="CQ103" s="66">
        <f t="shared" si="138"/>
        <v>0</v>
      </c>
    </row>
    <row r="104" spans="1:95" ht="12.9" customHeight="1" x14ac:dyDescent="0.3">
      <c r="A104" s="59">
        <v>97</v>
      </c>
      <c r="B104" s="59"/>
      <c r="C104" s="59"/>
      <c r="D104" s="59"/>
      <c r="E104" s="59"/>
      <c r="F104" s="59"/>
      <c r="G104" s="59"/>
      <c r="H104" s="59"/>
      <c r="I104" s="59">
        <f t="shared" si="96"/>
        <v>0</v>
      </c>
      <c r="J104" s="59">
        <f t="shared" si="97"/>
        <v>0</v>
      </c>
      <c r="K104" s="59">
        <f t="shared" ref="K104:K135" si="139">I104/MAX(I$8:I$107)*MAX(J$8:J$107)</f>
        <v>0</v>
      </c>
      <c r="L104" s="59">
        <f t="shared" si="99"/>
        <v>0</v>
      </c>
      <c r="M104" s="59">
        <f t="shared" si="100"/>
        <v>0</v>
      </c>
      <c r="N104" s="59">
        <f t="shared" ref="N104:N135" si="140">M104/MAX(M$8:M$107)*MAX(L$8:L$107)</f>
        <v>0</v>
      </c>
      <c r="O104" s="65"/>
      <c r="P104" s="65"/>
      <c r="Q104" s="65"/>
      <c r="R104" s="65">
        <f t="shared" si="102"/>
        <v>0</v>
      </c>
      <c r="S104" s="65">
        <f t="shared" si="103"/>
        <v>0</v>
      </c>
      <c r="T104" s="65">
        <f t="shared" si="125"/>
        <v>0</v>
      </c>
      <c r="U104" s="66">
        <f t="shared" ref="U104:U135" si="141">SUM(R104+O104,S104+P104,T104+Q104)-MIN(R104+O104,S104+P104,T104+Q104)</f>
        <v>0</v>
      </c>
      <c r="V104" s="155"/>
      <c r="W104" s="59"/>
      <c r="X104" s="59"/>
      <c r="Y104" s="59"/>
      <c r="Z104" s="59">
        <f t="shared" si="105"/>
        <v>0</v>
      </c>
      <c r="AA104" s="59">
        <f t="shared" si="106"/>
        <v>0</v>
      </c>
      <c r="AB104" s="59">
        <f t="shared" ref="AB104:AB135" si="142">Z104/MAX(Z$8:Z$107)*MAX(AA$8:AA$107)</f>
        <v>0</v>
      </c>
      <c r="AC104" s="65"/>
      <c r="AD104" s="65"/>
      <c r="AE104" s="65"/>
      <c r="AF104" s="65">
        <f t="shared" si="108"/>
        <v>0</v>
      </c>
      <c r="AG104" s="65">
        <f t="shared" si="126"/>
        <v>0</v>
      </c>
      <c r="AH104" s="65">
        <f t="shared" si="116"/>
        <v>0</v>
      </c>
      <c r="AI104" s="66">
        <f t="shared" ref="AI104:AI135" si="143">SUM(AF104+AC104,AG104+AD104,AH104+AE104)-MIN(AF104+AC104,AG104+AD104,AH104+AE104)</f>
        <v>0</v>
      </c>
      <c r="AJ104" s="59"/>
      <c r="AK104" s="59"/>
      <c r="AL104" s="21"/>
      <c r="AM104" s="65"/>
      <c r="AN104" s="65"/>
      <c r="AO104" s="90"/>
      <c r="AP104" s="65">
        <f t="shared" si="127"/>
        <v>0</v>
      </c>
      <c r="AQ104" s="65">
        <f t="shared" si="117"/>
        <v>0</v>
      </c>
      <c r="AR104" s="65">
        <f t="shared" si="118"/>
        <v>0</v>
      </c>
      <c r="AS104" s="66">
        <f t="shared" ref="AS104:AS135" si="144">SUM(AP104+AM104,AQ104+AN104,AR104+AO104)-MIN(AP104+AM104,AQ104+AN104,AR104+AO104)</f>
        <v>0</v>
      </c>
      <c r="AT104" s="92"/>
      <c r="AU104" s="73"/>
      <c r="AV104" s="73"/>
      <c r="AW104" s="73"/>
      <c r="AX104" s="73"/>
      <c r="AY104" s="75"/>
      <c r="AZ104" s="65">
        <f t="shared" si="119"/>
        <v>0</v>
      </c>
      <c r="BA104" s="65">
        <f t="shared" si="120"/>
        <v>0</v>
      </c>
      <c r="BB104" s="65">
        <f t="shared" si="128"/>
        <v>0</v>
      </c>
      <c r="BC104" s="66">
        <f t="shared" ref="BC104:BC135" si="145">SUM(AZ104+AW104,BA104+AX104,BB104+AY104)-MIN(AZ104+AW104,BA104+AX104,BB104+AY104)</f>
        <v>0</v>
      </c>
      <c r="BD104" s="73"/>
      <c r="BE104" s="119"/>
      <c r="BF104" s="136"/>
      <c r="BG104" s="73"/>
      <c r="BH104" s="75"/>
      <c r="BJ104" s="65">
        <f t="shared" si="121"/>
        <v>0</v>
      </c>
      <c r="BK104" s="65">
        <f t="shared" si="129"/>
        <v>0</v>
      </c>
      <c r="BL104" s="79">
        <f t="shared" si="122"/>
        <v>0</v>
      </c>
      <c r="BM104" s="66">
        <f t="shared" ref="BM104:BM135" si="146">SUM(BJ104+BG104,BK104+BH104,BL104+BI104)-MIN(BJ104+BG104,BK104+BH104,BL104+BI104)</f>
        <v>0</v>
      </c>
      <c r="BN104" s="73"/>
      <c r="BO104" s="119"/>
      <c r="BP104" s="136"/>
      <c r="BQ104" s="73"/>
      <c r="BR104" s="73"/>
      <c r="BS104" s="75"/>
      <c r="BT104" s="65">
        <f t="shared" si="130"/>
        <v>0</v>
      </c>
      <c r="BU104" s="65">
        <f t="shared" si="123"/>
        <v>0</v>
      </c>
      <c r="BV104" s="79">
        <f t="shared" si="135"/>
        <v>0</v>
      </c>
      <c r="BW104" s="66">
        <f t="shared" ref="BW104:BW135" si="147">SUM(BT104+BQ104,BU104+BR104,BV104+BS104)-MIN(BT104+BQ104,BU104+BR104,BV104+BS104)</f>
        <v>0</v>
      </c>
      <c r="BX104" s="119"/>
      <c r="BY104" s="152"/>
      <c r="BZ104" s="84"/>
      <c r="CA104" s="73"/>
      <c r="CB104" s="75"/>
      <c r="CD104" s="65">
        <f t="shared" si="124"/>
        <v>0</v>
      </c>
      <c r="CE104" s="65">
        <f t="shared" si="136"/>
        <v>0</v>
      </c>
      <c r="CF104" s="65">
        <f t="shared" si="133"/>
        <v>0</v>
      </c>
      <c r="CG104" s="66">
        <f t="shared" ref="CG104:CG135" si="148">SUM(CD104+CA104,CE104+CB104,CF104+CC104)-MIN(CD104+CA104,CE104+CB104,CF104+CC104)</f>
        <v>0</v>
      </c>
      <c r="CH104" s="152"/>
      <c r="CI104" s="84"/>
      <c r="CJ104" s="84"/>
      <c r="CK104" s="75"/>
      <c r="CN104" s="65">
        <f t="shared" si="137"/>
        <v>0</v>
      </c>
      <c r="CO104" s="65">
        <f t="shared" si="134"/>
        <v>0</v>
      </c>
      <c r="CP104" s="65">
        <f t="shared" si="115"/>
        <v>0</v>
      </c>
      <c r="CQ104" s="66">
        <f t="shared" si="138"/>
        <v>0</v>
      </c>
    </row>
    <row r="105" spans="1:95" ht="12.9" customHeight="1" x14ac:dyDescent="0.3">
      <c r="A105" s="59">
        <v>98</v>
      </c>
      <c r="B105" s="59"/>
      <c r="C105" s="59"/>
      <c r="D105" s="59"/>
      <c r="E105" s="59"/>
      <c r="F105" s="59"/>
      <c r="G105" s="59"/>
      <c r="H105" s="59"/>
      <c r="I105" s="59">
        <f t="shared" si="96"/>
        <v>0</v>
      </c>
      <c r="J105" s="59">
        <f t="shared" si="97"/>
        <v>0</v>
      </c>
      <c r="K105" s="59">
        <f t="shared" si="139"/>
        <v>0</v>
      </c>
      <c r="L105" s="59">
        <f t="shared" si="99"/>
        <v>0</v>
      </c>
      <c r="M105" s="59">
        <f t="shared" si="100"/>
        <v>0</v>
      </c>
      <c r="N105" s="59">
        <f t="shared" si="140"/>
        <v>0</v>
      </c>
      <c r="O105" s="65"/>
      <c r="P105" s="65"/>
      <c r="Q105" s="65"/>
      <c r="R105" s="65">
        <f t="shared" si="102"/>
        <v>0</v>
      </c>
      <c r="S105" s="65">
        <f t="shared" si="103"/>
        <v>0</v>
      </c>
      <c r="T105" s="65">
        <f t="shared" si="125"/>
        <v>0</v>
      </c>
      <c r="U105" s="66">
        <f t="shared" si="141"/>
        <v>0</v>
      </c>
      <c r="V105" s="155"/>
      <c r="W105" s="59"/>
      <c r="X105" s="59"/>
      <c r="Y105" s="59"/>
      <c r="Z105" s="59">
        <f t="shared" si="105"/>
        <v>0</v>
      </c>
      <c r="AA105" s="59">
        <f t="shared" si="106"/>
        <v>0</v>
      </c>
      <c r="AB105" s="59">
        <f t="shared" si="142"/>
        <v>0</v>
      </c>
      <c r="AC105" s="65"/>
      <c r="AD105" s="65"/>
      <c r="AE105" s="65"/>
      <c r="AF105" s="65">
        <f t="shared" si="108"/>
        <v>0</v>
      </c>
      <c r="AG105" s="65">
        <f t="shared" si="126"/>
        <v>0</v>
      </c>
      <c r="AH105" s="65">
        <f t="shared" si="116"/>
        <v>0</v>
      </c>
      <c r="AI105" s="66">
        <f t="shared" si="143"/>
        <v>0</v>
      </c>
      <c r="AJ105" s="59"/>
      <c r="AK105" s="59"/>
      <c r="AL105" s="21"/>
      <c r="AM105" s="65"/>
      <c r="AN105" s="65"/>
      <c r="AO105" s="90"/>
      <c r="AP105" s="65">
        <f t="shared" si="127"/>
        <v>0</v>
      </c>
      <c r="AQ105" s="65">
        <f t="shared" si="117"/>
        <v>0</v>
      </c>
      <c r="AR105" s="65">
        <f t="shared" si="118"/>
        <v>0</v>
      </c>
      <c r="AS105" s="66">
        <f t="shared" si="144"/>
        <v>0</v>
      </c>
      <c r="AT105" s="92"/>
      <c r="AU105" s="73"/>
      <c r="AV105" s="73"/>
      <c r="AW105" s="73"/>
      <c r="AX105" s="73"/>
      <c r="AY105" s="75"/>
      <c r="AZ105" s="65">
        <f t="shared" si="119"/>
        <v>0</v>
      </c>
      <c r="BA105" s="65">
        <f t="shared" si="120"/>
        <v>0</v>
      </c>
      <c r="BB105" s="65">
        <f t="shared" si="128"/>
        <v>0</v>
      </c>
      <c r="BC105" s="66">
        <f t="shared" si="145"/>
        <v>0</v>
      </c>
      <c r="BD105" s="73"/>
      <c r="BE105" s="119"/>
      <c r="BF105" s="136"/>
      <c r="BG105" s="73"/>
      <c r="BH105" s="75"/>
      <c r="BJ105" s="65">
        <f t="shared" si="121"/>
        <v>0</v>
      </c>
      <c r="BK105" s="65">
        <f t="shared" si="129"/>
        <v>0</v>
      </c>
      <c r="BL105" s="79">
        <f t="shared" si="122"/>
        <v>0</v>
      </c>
      <c r="BM105" s="66">
        <f t="shared" si="146"/>
        <v>0</v>
      </c>
      <c r="BN105" s="73"/>
      <c r="BO105" s="119"/>
      <c r="BP105" s="136"/>
      <c r="BQ105" s="73"/>
      <c r="BR105" s="73"/>
      <c r="BS105" s="75"/>
      <c r="BT105" s="65">
        <f t="shared" si="130"/>
        <v>0</v>
      </c>
      <c r="BU105" s="65">
        <f t="shared" si="123"/>
        <v>0</v>
      </c>
      <c r="BV105" s="79">
        <f t="shared" si="135"/>
        <v>0</v>
      </c>
      <c r="BW105" s="66">
        <f t="shared" si="147"/>
        <v>0</v>
      </c>
      <c r="BX105" s="119"/>
      <c r="BY105" s="152"/>
      <c r="BZ105" s="84"/>
      <c r="CA105" s="73"/>
      <c r="CB105" s="75"/>
      <c r="CD105" s="65">
        <f t="shared" si="124"/>
        <v>0</v>
      </c>
      <c r="CE105" s="65">
        <f t="shared" si="136"/>
        <v>0</v>
      </c>
      <c r="CF105" s="65">
        <f t="shared" si="133"/>
        <v>0</v>
      </c>
      <c r="CG105" s="66">
        <f t="shared" si="148"/>
        <v>0</v>
      </c>
      <c r="CH105" s="152"/>
      <c r="CI105" s="84"/>
      <c r="CJ105" s="84"/>
      <c r="CK105" s="75"/>
      <c r="CN105" s="65">
        <f t="shared" si="137"/>
        <v>0</v>
      </c>
      <c r="CO105" s="65">
        <f t="shared" si="134"/>
        <v>0</v>
      </c>
      <c r="CP105" s="65">
        <f t="shared" si="115"/>
        <v>0</v>
      </c>
      <c r="CQ105" s="66">
        <f t="shared" si="138"/>
        <v>0</v>
      </c>
    </row>
    <row r="106" spans="1:95" ht="12.9" customHeight="1" x14ac:dyDescent="0.3">
      <c r="A106" s="59">
        <v>99</v>
      </c>
      <c r="B106" s="59"/>
      <c r="C106" s="59"/>
      <c r="D106" s="59"/>
      <c r="E106" s="59"/>
      <c r="F106" s="59"/>
      <c r="G106" s="59"/>
      <c r="H106" s="59"/>
      <c r="I106" s="59">
        <f t="shared" si="96"/>
        <v>0</v>
      </c>
      <c r="J106" s="59">
        <f t="shared" si="97"/>
        <v>0</v>
      </c>
      <c r="K106" s="59">
        <f t="shared" si="139"/>
        <v>0</v>
      </c>
      <c r="L106" s="59">
        <f t="shared" si="99"/>
        <v>0</v>
      </c>
      <c r="M106" s="59">
        <f t="shared" si="100"/>
        <v>0</v>
      </c>
      <c r="N106" s="59">
        <f t="shared" si="140"/>
        <v>0</v>
      </c>
      <c r="O106" s="65"/>
      <c r="P106" s="65"/>
      <c r="Q106" s="65"/>
      <c r="R106" s="65">
        <f t="shared" si="102"/>
        <v>0</v>
      </c>
      <c r="S106" s="65">
        <f t="shared" si="103"/>
        <v>0</v>
      </c>
      <c r="T106" s="65">
        <f t="shared" si="125"/>
        <v>0</v>
      </c>
      <c r="U106" s="66">
        <f t="shared" si="141"/>
        <v>0</v>
      </c>
      <c r="V106" s="155"/>
      <c r="W106" s="59"/>
      <c r="X106" s="59"/>
      <c r="Y106" s="59"/>
      <c r="Z106" s="59">
        <f t="shared" si="105"/>
        <v>0</v>
      </c>
      <c r="AA106" s="59">
        <f t="shared" si="106"/>
        <v>0</v>
      </c>
      <c r="AB106" s="59">
        <f t="shared" si="142"/>
        <v>0</v>
      </c>
      <c r="AC106" s="65"/>
      <c r="AD106" s="65"/>
      <c r="AE106" s="65"/>
      <c r="AF106" s="65">
        <f t="shared" si="108"/>
        <v>0</v>
      </c>
      <c r="AG106" s="65">
        <f t="shared" si="126"/>
        <v>0</v>
      </c>
      <c r="AH106" s="65">
        <f t="shared" si="116"/>
        <v>0</v>
      </c>
      <c r="AI106" s="66">
        <f t="shared" si="143"/>
        <v>0</v>
      </c>
      <c r="AJ106" s="59"/>
      <c r="AK106" s="59"/>
      <c r="AL106" s="21"/>
      <c r="AM106" s="65"/>
      <c r="AN106" s="65"/>
      <c r="AO106" s="90"/>
      <c r="AP106" s="65">
        <f t="shared" si="127"/>
        <v>0</v>
      </c>
      <c r="AQ106" s="65">
        <f t="shared" si="117"/>
        <v>0</v>
      </c>
      <c r="AR106" s="65">
        <f t="shared" si="118"/>
        <v>0</v>
      </c>
      <c r="AS106" s="66">
        <f t="shared" si="144"/>
        <v>0</v>
      </c>
      <c r="AT106" s="92"/>
      <c r="AU106" s="73"/>
      <c r="AV106" s="73"/>
      <c r="AW106" s="73"/>
      <c r="AX106" s="73"/>
      <c r="AY106" s="75"/>
      <c r="AZ106" s="65">
        <f t="shared" si="119"/>
        <v>0</v>
      </c>
      <c r="BA106" s="65">
        <f t="shared" si="120"/>
        <v>0</v>
      </c>
      <c r="BB106" s="65">
        <f t="shared" si="128"/>
        <v>0</v>
      </c>
      <c r="BC106" s="66">
        <f t="shared" si="145"/>
        <v>0</v>
      </c>
      <c r="BD106" s="73"/>
      <c r="BE106" s="119"/>
      <c r="BF106" s="136"/>
      <c r="BG106" s="73"/>
      <c r="BH106" s="75"/>
      <c r="BJ106" s="65">
        <f t="shared" si="121"/>
        <v>0</v>
      </c>
      <c r="BK106" s="65">
        <f t="shared" si="129"/>
        <v>0</v>
      </c>
      <c r="BL106" s="79">
        <f t="shared" si="122"/>
        <v>0</v>
      </c>
      <c r="BM106" s="66">
        <f t="shared" si="146"/>
        <v>0</v>
      </c>
      <c r="BN106" s="73"/>
      <c r="BO106" s="119"/>
      <c r="BP106" s="136"/>
      <c r="BQ106" s="73"/>
      <c r="BR106" s="73"/>
      <c r="BS106" s="75"/>
      <c r="BT106" s="65">
        <f t="shared" si="130"/>
        <v>0</v>
      </c>
      <c r="BU106" s="65">
        <f t="shared" si="123"/>
        <v>0</v>
      </c>
      <c r="BV106" s="79">
        <f t="shared" si="135"/>
        <v>0</v>
      </c>
      <c r="BW106" s="66">
        <f t="shared" si="147"/>
        <v>0</v>
      </c>
      <c r="BX106" s="119"/>
      <c r="BY106" s="152"/>
      <c r="BZ106" s="84"/>
      <c r="CA106" s="73"/>
      <c r="CB106" s="75"/>
      <c r="CD106" s="65">
        <f t="shared" si="124"/>
        <v>0</v>
      </c>
      <c r="CE106" s="65">
        <f t="shared" si="136"/>
        <v>0</v>
      </c>
      <c r="CF106" s="65">
        <f t="shared" si="133"/>
        <v>0</v>
      </c>
      <c r="CG106" s="66">
        <f t="shared" si="148"/>
        <v>0</v>
      </c>
      <c r="CH106" s="152"/>
      <c r="CI106" s="84"/>
      <c r="CJ106" s="84"/>
      <c r="CK106" s="75"/>
      <c r="CN106" s="65">
        <f t="shared" si="137"/>
        <v>0</v>
      </c>
      <c r="CO106" s="65">
        <f t="shared" si="134"/>
        <v>0</v>
      </c>
      <c r="CP106" s="65">
        <f t="shared" si="115"/>
        <v>0</v>
      </c>
      <c r="CQ106" s="66">
        <f t="shared" si="138"/>
        <v>0</v>
      </c>
    </row>
    <row r="107" spans="1:95" ht="12.9" customHeight="1" x14ac:dyDescent="0.3">
      <c r="A107" s="59">
        <v>100</v>
      </c>
      <c r="B107" s="158"/>
      <c r="C107" s="154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65"/>
      <c r="P107" s="65"/>
      <c r="Q107" s="65"/>
      <c r="R107" s="65"/>
      <c r="S107" s="65"/>
      <c r="T107" s="65"/>
      <c r="U107" s="66"/>
      <c r="V107" s="155"/>
      <c r="W107" s="59"/>
      <c r="X107" s="59"/>
      <c r="Y107" s="59"/>
      <c r="Z107" s="59"/>
      <c r="AA107" s="59"/>
      <c r="AB107" s="59"/>
      <c r="AC107" s="65"/>
      <c r="AD107" s="65"/>
      <c r="AE107" s="65"/>
      <c r="AF107" s="65"/>
      <c r="AG107" s="65"/>
      <c r="AH107" s="65"/>
      <c r="AI107" s="66"/>
      <c r="AJ107" s="59"/>
      <c r="AK107" s="59"/>
      <c r="AL107" s="21"/>
      <c r="AM107" s="65"/>
      <c r="AN107" s="65"/>
      <c r="AO107" s="90"/>
      <c r="AP107" s="65"/>
      <c r="AQ107" s="65"/>
      <c r="AR107" s="65"/>
      <c r="AS107" s="66"/>
      <c r="AT107" s="92"/>
      <c r="AU107" s="73"/>
      <c r="AV107" s="73"/>
      <c r="AW107" s="73"/>
      <c r="AX107" s="73"/>
      <c r="AY107" s="75"/>
      <c r="AZ107" s="65"/>
      <c r="BA107" s="65"/>
      <c r="BB107" s="65"/>
      <c r="BC107" s="66"/>
      <c r="BD107" s="73"/>
      <c r="BE107" s="119"/>
      <c r="BF107" s="136"/>
      <c r="BG107" s="73"/>
      <c r="BH107" s="75"/>
      <c r="BI107" s="92"/>
      <c r="BJ107" s="65"/>
      <c r="BK107" s="65"/>
      <c r="BL107" s="79"/>
      <c r="BM107" s="66"/>
      <c r="BN107" s="73"/>
      <c r="BO107" s="119"/>
      <c r="BP107" s="93"/>
      <c r="BQ107" s="75"/>
      <c r="BR107" s="92"/>
      <c r="BS107" s="75"/>
      <c r="BT107" s="65"/>
      <c r="BU107" s="65"/>
      <c r="BV107" s="79"/>
      <c r="BW107" s="66"/>
      <c r="BX107" s="119"/>
      <c r="BY107" s="85"/>
      <c r="BZ107" s="94"/>
      <c r="CA107" s="92"/>
      <c r="CB107" s="75"/>
      <c r="CD107" s="65"/>
      <c r="CE107" s="65"/>
      <c r="CF107" s="65"/>
      <c r="CG107" s="66"/>
      <c r="CH107" s="85"/>
      <c r="CI107" s="94"/>
      <c r="CJ107" s="94"/>
      <c r="CK107" s="75"/>
      <c r="CN107" s="65"/>
      <c r="CO107" s="65"/>
      <c r="CP107" s="65"/>
      <c r="CQ107" s="66"/>
    </row>
  </sheetData>
  <autoFilter ref="B7:CQ107" xr:uid="{00000000-0009-0000-0000-000000000000}"/>
  <mergeCells count="23">
    <mergeCell ref="CY77:CZ77"/>
    <mergeCell ref="CS9:CZ9"/>
    <mergeCell ref="CY10:CZ10"/>
    <mergeCell ref="CS20:CY20"/>
    <mergeCell ref="CX21:CY21"/>
    <mergeCell ref="CS76:CZ76"/>
    <mergeCell ref="CK4:CM5"/>
    <mergeCell ref="D6:E6"/>
    <mergeCell ref="F6:G6"/>
    <mergeCell ref="I6:K6"/>
    <mergeCell ref="L6:N6"/>
    <mergeCell ref="V6:W6"/>
    <mergeCell ref="Z6:AB6"/>
    <mergeCell ref="AM4:AO5"/>
    <mergeCell ref="AW4:AY5"/>
    <mergeCell ref="BG4:BI5"/>
    <mergeCell ref="BQ4:BS5"/>
    <mergeCell ref="CA4:CC5"/>
    <mergeCell ref="I3:N3"/>
    <mergeCell ref="R3:S3"/>
    <mergeCell ref="Z3:AB3"/>
    <mergeCell ref="O4:Q5"/>
    <mergeCell ref="AC4:AE5"/>
  </mergeCells>
  <pageMargins left="0.7" right="0.7" top="0.75" bottom="0.75" header="0.511811023622047" footer="0.511811023622047"/>
  <pageSetup orientation="portrait" horizontalDpi="300" verticalDpi="300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O107"/>
  <sheetViews>
    <sheetView zoomScale="75" zoomScaleNormal="75" workbookViewId="0">
      <pane xSplit="2" ySplit="7" topLeftCell="BH8" activePane="bottomRight" state="frozen"/>
      <selection pane="topRight" activeCell="BH1" sqref="BH1"/>
      <selection pane="bottomLeft" activeCell="A8" sqref="A8"/>
      <selection pane="bottomRight" activeCell="BI15" sqref="BI15"/>
    </sheetView>
  </sheetViews>
  <sheetFormatPr defaultColWidth="8.7265625" defaultRowHeight="12.5" x14ac:dyDescent="0.25"/>
  <cols>
    <col min="1" max="1" width="3.90625" style="12" customWidth="1"/>
    <col min="2" max="2" width="21.90625" style="12" customWidth="1"/>
    <col min="3" max="3" width="10.36328125" style="12" customWidth="1"/>
    <col min="4" max="13" width="7.54296875" style="12" customWidth="1"/>
    <col min="14" max="16" width="7" style="12" customWidth="1"/>
    <col min="17" max="17" width="8" style="12" customWidth="1"/>
    <col min="18" max="18" width="7.6328125" style="12" customWidth="1"/>
    <col min="19" max="19" width="7.08984375" style="12" customWidth="1"/>
    <col min="20" max="22" width="6.453125" style="12" customWidth="1"/>
    <col min="23" max="23" width="7.54296875" style="12" customWidth="1"/>
    <col min="24" max="24" width="7.08984375" style="12" customWidth="1"/>
    <col min="25" max="25" width="6" style="12" customWidth="1"/>
    <col min="26" max="26" width="5.90625" style="12" customWidth="1"/>
    <col min="27" max="27" width="6.08984375" style="12" customWidth="1"/>
    <col min="28" max="28" width="5.54296875" style="12" customWidth="1"/>
    <col min="29" max="31" width="6.54296875" style="12" customWidth="1"/>
    <col min="32" max="32" width="7" style="12" customWidth="1"/>
    <col min="33" max="33" width="7.453125" style="12" customWidth="1"/>
    <col min="34" max="34" width="6.453125" style="12" customWidth="1"/>
    <col min="35" max="35" width="5.453125" style="12" customWidth="1"/>
    <col min="36" max="36" width="5.90625" style="13" customWidth="1"/>
    <col min="37" max="38" width="5.54296875" style="13" customWidth="1"/>
    <col min="39" max="39" width="5.54296875" style="14" customWidth="1"/>
    <col min="40" max="41" width="6.54296875" style="13" customWidth="1"/>
    <col min="42" max="42" width="7.36328125" style="13" customWidth="1"/>
    <col min="43" max="43" width="7.54296875" style="13" customWidth="1"/>
    <col min="44" max="45" width="7.08984375" style="13" customWidth="1"/>
    <col min="46" max="46" width="7.54296875" style="13" customWidth="1"/>
    <col min="47" max="48" width="7.90625" style="13" customWidth="1"/>
    <col min="49" max="49" width="7.36328125" style="13" customWidth="1"/>
    <col min="50" max="52" width="6.54296875" style="13" customWidth="1"/>
    <col min="53" max="53" width="7.54296875" style="13" customWidth="1"/>
    <col min="54" max="56" width="5" style="13" customWidth="1"/>
    <col min="60" max="63" width="6.54296875" style="13" customWidth="1"/>
    <col min="64" max="64" width="6" style="13" customWidth="1"/>
    <col min="65" max="66" width="5.453125" style="13" customWidth="1"/>
    <col min="67" max="68" width="6" style="13" customWidth="1"/>
    <col min="69" max="69" width="5.453125" style="13" customWidth="1"/>
    <col min="70" max="72" width="7" style="13" customWidth="1"/>
    <col min="73" max="73" width="7.54296875" style="13" customWidth="1"/>
    <col min="74" max="76" width="5.453125" style="13" customWidth="1"/>
    <col min="77" max="78" width="6" style="13" customWidth="1"/>
    <col min="79" max="79" width="5.453125" style="13" customWidth="1"/>
    <col min="80" max="83" width="7" style="13" customWidth="1"/>
    <col min="84" max="84" width="11.54296875" style="13" customWidth="1"/>
    <col min="85" max="85" width="18.453125" style="13" customWidth="1"/>
  </cols>
  <sheetData>
    <row r="1" spans="1:92" ht="12.9" customHeight="1" x14ac:dyDescent="0.3">
      <c r="A1" s="26"/>
      <c r="B1" s="175"/>
      <c r="C1" s="175"/>
      <c r="D1" s="176"/>
      <c r="E1" s="176"/>
      <c r="F1" s="176"/>
      <c r="G1" s="176"/>
      <c r="H1" s="176"/>
      <c r="I1" s="176"/>
      <c r="J1" s="176"/>
      <c r="K1" s="176"/>
      <c r="L1" s="177"/>
      <c r="M1" s="178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13"/>
    </row>
    <row r="2" spans="1:92" ht="12.9" customHeight="1" x14ac:dyDescent="0.3">
      <c r="A2" s="26"/>
      <c r="B2" s="15"/>
      <c r="C2" s="16" t="s">
        <v>0</v>
      </c>
      <c r="D2" s="179">
        <v>7236</v>
      </c>
      <c r="E2" s="179">
        <v>7387</v>
      </c>
      <c r="F2" s="179">
        <v>10941</v>
      </c>
      <c r="G2" s="176"/>
      <c r="H2" s="176"/>
      <c r="I2" s="176"/>
      <c r="J2" s="176"/>
      <c r="K2" s="176"/>
      <c r="L2" s="180"/>
      <c r="M2" s="20" t="s">
        <v>0</v>
      </c>
      <c r="N2" s="179">
        <v>7387</v>
      </c>
      <c r="O2" s="179">
        <v>10941</v>
      </c>
      <c r="P2" s="179">
        <v>9189</v>
      </c>
      <c r="Q2" s="176"/>
      <c r="R2" s="176"/>
      <c r="S2" s="176"/>
      <c r="T2" s="176"/>
      <c r="U2" s="176"/>
      <c r="V2" s="180"/>
      <c r="W2" s="20" t="s">
        <v>0</v>
      </c>
      <c r="X2" s="179">
        <v>10941</v>
      </c>
      <c r="Y2" s="179">
        <v>9189</v>
      </c>
      <c r="Z2" s="181">
        <v>3753</v>
      </c>
      <c r="AA2" s="176"/>
      <c r="AB2" s="176"/>
      <c r="AC2" s="176"/>
      <c r="AD2" s="176"/>
      <c r="AE2" s="176"/>
      <c r="AF2" s="180"/>
      <c r="AG2" s="20" t="s">
        <v>0</v>
      </c>
      <c r="AH2" s="179">
        <v>9189</v>
      </c>
      <c r="AI2" s="181">
        <v>3753</v>
      </c>
      <c r="AJ2" s="181">
        <v>6494</v>
      </c>
      <c r="AK2" s="176"/>
      <c r="AL2" s="176"/>
      <c r="AM2" s="176"/>
      <c r="AN2" s="176"/>
      <c r="AO2" s="176"/>
      <c r="AP2" s="180"/>
      <c r="AQ2" s="20" t="s">
        <v>0</v>
      </c>
      <c r="AR2" s="181">
        <v>3753</v>
      </c>
      <c r="AS2" s="181">
        <v>6494</v>
      </c>
      <c r="AT2" s="181">
        <v>4768</v>
      </c>
      <c r="AU2" s="176"/>
      <c r="AV2" s="176"/>
      <c r="AW2" s="176"/>
      <c r="AX2" s="176"/>
      <c r="AY2" s="176"/>
      <c r="AZ2" s="180"/>
      <c r="BA2" s="20" t="s">
        <v>0</v>
      </c>
      <c r="BB2" s="181">
        <v>6233</v>
      </c>
      <c r="BC2" s="181">
        <v>4377</v>
      </c>
      <c r="BD2" s="181">
        <v>7374</v>
      </c>
      <c r="BE2" s="176"/>
      <c r="BF2" s="176"/>
      <c r="BG2" s="176"/>
      <c r="BH2" s="176"/>
      <c r="BI2" s="176"/>
      <c r="BJ2" s="180"/>
      <c r="BK2" s="20" t="s">
        <v>0</v>
      </c>
      <c r="BL2" s="182">
        <v>4377</v>
      </c>
      <c r="BM2" s="182">
        <v>7374</v>
      </c>
      <c r="BN2" s="182">
        <v>2181</v>
      </c>
      <c r="BO2" s="176"/>
      <c r="BP2" s="176"/>
      <c r="BQ2" s="176"/>
      <c r="BR2" s="176"/>
      <c r="BS2" s="176"/>
      <c r="BT2" s="180"/>
      <c r="BU2" s="20" t="s">
        <v>0</v>
      </c>
      <c r="BV2" s="182">
        <v>7374</v>
      </c>
      <c r="BW2" s="182">
        <v>2181</v>
      </c>
      <c r="BX2" s="182">
        <v>5611</v>
      </c>
      <c r="BY2" s="176"/>
      <c r="BZ2" s="176"/>
      <c r="CA2" s="176"/>
      <c r="CB2" s="176"/>
      <c r="CC2" s="176"/>
      <c r="CD2" s="180"/>
    </row>
    <row r="3" spans="1:92" ht="12.9" customHeight="1" x14ac:dyDescent="0.3">
      <c r="A3" s="26"/>
      <c r="B3" s="15"/>
      <c r="C3" s="16" t="s">
        <v>1</v>
      </c>
      <c r="D3" s="179">
        <v>20</v>
      </c>
      <c r="E3" s="179">
        <v>29</v>
      </c>
      <c r="F3" s="179">
        <v>26</v>
      </c>
      <c r="G3" s="176"/>
      <c r="H3" s="176"/>
      <c r="I3" s="176"/>
      <c r="J3" s="176"/>
      <c r="K3" s="176"/>
      <c r="L3" s="180"/>
      <c r="M3" s="20" t="s">
        <v>1</v>
      </c>
      <c r="N3" s="179">
        <v>29</v>
      </c>
      <c r="O3" s="179">
        <v>26</v>
      </c>
      <c r="P3" s="179">
        <v>33</v>
      </c>
      <c r="Q3" s="176"/>
      <c r="R3" s="176"/>
      <c r="S3" s="176"/>
      <c r="T3" s="176"/>
      <c r="U3" s="176"/>
      <c r="V3" s="180"/>
      <c r="W3" s="20" t="s">
        <v>1</v>
      </c>
      <c r="X3" s="179">
        <v>26</v>
      </c>
      <c r="Y3" s="179">
        <v>33</v>
      </c>
      <c r="Z3" s="181">
        <v>28</v>
      </c>
      <c r="AA3" s="176"/>
      <c r="AB3" s="176"/>
      <c r="AC3" s="176"/>
      <c r="AD3" s="176"/>
      <c r="AE3" s="176"/>
      <c r="AF3" s="180"/>
      <c r="AG3" s="20" t="s">
        <v>1</v>
      </c>
      <c r="AH3" s="179">
        <v>33</v>
      </c>
      <c r="AI3" s="181">
        <v>28</v>
      </c>
      <c r="AJ3" s="181">
        <v>26</v>
      </c>
      <c r="AK3" s="176"/>
      <c r="AL3" s="176"/>
      <c r="AM3" s="176"/>
      <c r="AN3" s="176"/>
      <c r="AO3" s="176"/>
      <c r="AP3" s="180"/>
      <c r="AQ3" s="20" t="s">
        <v>1</v>
      </c>
      <c r="AR3" s="181">
        <v>28</v>
      </c>
      <c r="AS3" s="181">
        <v>26</v>
      </c>
      <c r="AT3" s="181">
        <v>24</v>
      </c>
      <c r="AU3" s="176"/>
      <c r="AV3" s="176"/>
      <c r="AW3" s="176"/>
      <c r="AX3" s="176"/>
      <c r="AY3" s="176"/>
      <c r="AZ3" s="180"/>
      <c r="BA3" s="20" t="s">
        <v>1</v>
      </c>
      <c r="BB3" s="181">
        <v>26</v>
      </c>
      <c r="BC3" s="181">
        <v>24</v>
      </c>
      <c r="BD3" s="181">
        <v>33</v>
      </c>
      <c r="BE3" s="176"/>
      <c r="BF3" s="176"/>
      <c r="BG3" s="176"/>
      <c r="BH3" s="176"/>
      <c r="BI3" s="176"/>
      <c r="BJ3" s="180"/>
      <c r="BK3" s="20" t="s">
        <v>1</v>
      </c>
      <c r="BL3" s="182">
        <v>24</v>
      </c>
      <c r="BM3" s="182">
        <v>33</v>
      </c>
      <c r="BN3" s="182">
        <v>29</v>
      </c>
      <c r="BO3" s="176"/>
      <c r="BP3" s="176"/>
      <c r="BQ3" s="176"/>
      <c r="BR3" s="176"/>
      <c r="BS3" s="176"/>
      <c r="BT3" s="180"/>
      <c r="BU3" s="20" t="s">
        <v>1</v>
      </c>
      <c r="BV3" s="182">
        <v>33</v>
      </c>
      <c r="BW3" s="182">
        <v>29</v>
      </c>
      <c r="BX3" s="182">
        <v>20</v>
      </c>
      <c r="BY3" s="176"/>
      <c r="BZ3" s="176"/>
      <c r="CA3" s="176"/>
      <c r="CB3" s="176"/>
      <c r="CC3" s="176"/>
      <c r="CD3" s="180"/>
    </row>
    <row r="4" spans="1:92" ht="12.9" customHeight="1" x14ac:dyDescent="0.3">
      <c r="A4" s="26"/>
      <c r="B4" s="15"/>
      <c r="C4" s="16" t="s">
        <v>5</v>
      </c>
      <c r="D4" s="179">
        <v>9</v>
      </c>
      <c r="E4" s="179">
        <v>10</v>
      </c>
      <c r="F4" s="179">
        <v>12</v>
      </c>
      <c r="G4" s="9" t="s">
        <v>8</v>
      </c>
      <c r="H4" s="9"/>
      <c r="I4" s="9"/>
      <c r="J4" s="31" t="s">
        <v>6</v>
      </c>
      <c r="K4" s="31" t="s">
        <v>7</v>
      </c>
      <c r="L4" s="32" t="s">
        <v>9</v>
      </c>
      <c r="M4" s="20" t="s">
        <v>5</v>
      </c>
      <c r="N4" s="179">
        <v>10</v>
      </c>
      <c r="O4" s="179">
        <v>12</v>
      </c>
      <c r="P4" s="179">
        <v>10</v>
      </c>
      <c r="Q4" s="9" t="s">
        <v>8</v>
      </c>
      <c r="R4" s="9"/>
      <c r="S4" s="9"/>
      <c r="T4" s="31" t="s">
        <v>6</v>
      </c>
      <c r="U4" s="31" t="s">
        <v>7</v>
      </c>
      <c r="V4" s="32" t="s">
        <v>9</v>
      </c>
      <c r="W4" s="20" t="s">
        <v>5</v>
      </c>
      <c r="X4" s="179">
        <v>12</v>
      </c>
      <c r="Y4" s="179">
        <v>10</v>
      </c>
      <c r="Z4" s="183">
        <v>8</v>
      </c>
      <c r="AA4" s="9" t="s">
        <v>8</v>
      </c>
      <c r="AB4" s="9"/>
      <c r="AC4" s="9"/>
      <c r="AD4" s="31" t="s">
        <v>6</v>
      </c>
      <c r="AE4" s="31" t="s">
        <v>7</v>
      </c>
      <c r="AF4" s="32" t="s">
        <v>9</v>
      </c>
      <c r="AG4" s="20" t="s">
        <v>5</v>
      </c>
      <c r="AH4" s="179">
        <v>10</v>
      </c>
      <c r="AI4" s="183">
        <v>8</v>
      </c>
      <c r="AJ4" s="183">
        <v>8</v>
      </c>
      <c r="AK4" s="9" t="s">
        <v>8</v>
      </c>
      <c r="AL4" s="9"/>
      <c r="AM4" s="9"/>
      <c r="AN4" s="31" t="s">
        <v>6</v>
      </c>
      <c r="AO4" s="31" t="s">
        <v>7</v>
      </c>
      <c r="AP4" s="32" t="s">
        <v>9</v>
      </c>
      <c r="AQ4" s="20" t="s">
        <v>5</v>
      </c>
      <c r="AR4" s="183">
        <v>8</v>
      </c>
      <c r="AS4" s="183">
        <v>8</v>
      </c>
      <c r="AT4" s="183">
        <v>7</v>
      </c>
      <c r="AU4" s="2" t="s">
        <v>8</v>
      </c>
      <c r="AV4" s="2"/>
      <c r="AW4" s="2"/>
      <c r="AX4" s="31" t="s">
        <v>6</v>
      </c>
      <c r="AY4" s="31" t="s">
        <v>7</v>
      </c>
      <c r="AZ4" s="32" t="s">
        <v>9</v>
      </c>
      <c r="BA4" s="20" t="s">
        <v>5</v>
      </c>
      <c r="BB4" s="183">
        <v>8</v>
      </c>
      <c r="BC4" s="183">
        <v>7</v>
      </c>
      <c r="BD4" s="183">
        <v>9</v>
      </c>
      <c r="BE4" s="2" t="s">
        <v>8</v>
      </c>
      <c r="BF4" s="2"/>
      <c r="BG4" s="2"/>
      <c r="BH4" s="31" t="s">
        <v>6</v>
      </c>
      <c r="BI4" s="31" t="s">
        <v>7</v>
      </c>
      <c r="BJ4" s="32" t="s">
        <v>9</v>
      </c>
      <c r="BK4" s="20" t="s">
        <v>5</v>
      </c>
      <c r="BL4" s="182">
        <v>7</v>
      </c>
      <c r="BM4" s="182">
        <v>9</v>
      </c>
      <c r="BN4" s="182">
        <v>4</v>
      </c>
      <c r="BO4" s="2" t="s">
        <v>8</v>
      </c>
      <c r="BP4" s="2"/>
      <c r="BQ4" s="2"/>
      <c r="BR4" s="31" t="s">
        <v>6</v>
      </c>
      <c r="BS4" s="31" t="s">
        <v>7</v>
      </c>
      <c r="BT4" s="32" t="s">
        <v>9</v>
      </c>
      <c r="BU4" s="20" t="s">
        <v>5</v>
      </c>
      <c r="BV4" s="182">
        <v>9</v>
      </c>
      <c r="BW4" s="182">
        <v>4</v>
      </c>
      <c r="BX4" s="182">
        <v>8</v>
      </c>
      <c r="BY4" s="2" t="s">
        <v>8</v>
      </c>
      <c r="BZ4" s="2"/>
      <c r="CA4" s="2"/>
      <c r="CB4" s="31" t="s">
        <v>6</v>
      </c>
      <c r="CC4" s="31" t="s">
        <v>7</v>
      </c>
      <c r="CD4" s="32" t="s">
        <v>9</v>
      </c>
    </row>
    <row r="5" spans="1:92" ht="12.9" customHeight="1" x14ac:dyDescent="0.3">
      <c r="A5" s="26"/>
      <c r="B5" s="15"/>
      <c r="C5" s="16" t="s">
        <v>10</v>
      </c>
      <c r="D5" s="179">
        <f>IF(D3/10&gt;=1,1,D3/10)*IF(D4/4&gt;=1,1,D4/4)</f>
        <v>1</v>
      </c>
      <c r="E5" s="179">
        <f>IF(E3/10&gt;=1,1,E3/10)*IF(E4/4&gt;=1,1,E4/4)</f>
        <v>1</v>
      </c>
      <c r="F5" s="184">
        <f>IF(F3/10&gt;=1,1,F3/10)*IF(F4/4&gt;=1,1,F4/4)</f>
        <v>1</v>
      </c>
      <c r="G5" s="9"/>
      <c r="H5" s="9"/>
      <c r="I5" s="9"/>
      <c r="J5" s="39">
        <f>IF((375+(1/70)*(D2-2500))&gt;425,425,375+(1/70)*(D2-2500))</f>
        <v>425</v>
      </c>
      <c r="K5" s="34">
        <f>IF((400+(1/70)*(E2-2500))&gt;450,450,400+(1/70)*(E2-2500))</f>
        <v>450</v>
      </c>
      <c r="L5" s="37">
        <f>IF((450+(1/35)*(F2-2500))&gt;550,550,450+(1/35)*(F2-2500))</f>
        <v>550</v>
      </c>
      <c r="M5" s="38" t="s">
        <v>10</v>
      </c>
      <c r="N5" s="179">
        <f>IF(N3/10&gt;=1,1,N3/10)*IF(N4/4&gt;=1,1,N4/4)</f>
        <v>1</v>
      </c>
      <c r="O5" s="184">
        <f>IF(O3/10&gt;=1,1,O3/10)*IF(O4/4&gt;=1,1,O4/4)</f>
        <v>1</v>
      </c>
      <c r="P5" s="184">
        <f>IF(P3/10&gt;=1,1,P3/10)*IF(P4/4&gt;=1,1,P4/4)</f>
        <v>1</v>
      </c>
      <c r="Q5" s="9"/>
      <c r="R5" s="9"/>
      <c r="S5" s="9"/>
      <c r="T5" s="39">
        <f>IF((375+(1/70)*(N2-2500))&gt;425,425,375+(1/70)*(N2-2500))</f>
        <v>425</v>
      </c>
      <c r="U5" s="34">
        <f>IF((400+(1/70)*(O2-2500))&gt;450,450,400+(1/70)*(O2-2500))</f>
        <v>450</v>
      </c>
      <c r="V5" s="40">
        <f>IF((450+(1/35)*(P2-2500))&gt;550,550,450+(1/35)*(P2-2500))</f>
        <v>550</v>
      </c>
      <c r="W5" s="38" t="s">
        <v>10</v>
      </c>
      <c r="X5" s="184">
        <f>IF(X3/10&gt;=1,1,X3/10)*IF(X4/4&gt;=1,1,X4/4)</f>
        <v>1</v>
      </c>
      <c r="Y5" s="184">
        <f>IF(Y3/10&gt;=1,1,Y3/10)*IF(Y4/4&gt;=1,1,Y4/4)</f>
        <v>1</v>
      </c>
      <c r="Z5" s="184">
        <f>IF(Z3/10&gt;=1,1,Z3/10)*IF(Z4/4&gt;=1,1,Z4/4)</f>
        <v>1</v>
      </c>
      <c r="AA5" s="9"/>
      <c r="AB5" s="9"/>
      <c r="AC5" s="9"/>
      <c r="AD5" s="39">
        <f>IF((375+(1/70)*(X2-2500))&gt;425,425,375+(1/70)*(X2-2500))</f>
        <v>425</v>
      </c>
      <c r="AE5" s="34">
        <f>IF((400+(1/70)*(Y2-2500))&gt;450,450,400+(1/70)*(Y2-2500))</f>
        <v>450</v>
      </c>
      <c r="AF5" s="40">
        <f>IF((450+(1/35)*(Z2-2500))&gt;550,550,450+(1/35)*(Z2-2500))</f>
        <v>485.8</v>
      </c>
      <c r="AG5" s="38" t="s">
        <v>10</v>
      </c>
      <c r="AH5" s="184">
        <f>IF(AH3/10&gt;=1,1,AH3/10)*IF(AH4/4&gt;=1,1,AH4/4)</f>
        <v>1</v>
      </c>
      <c r="AI5" s="184">
        <f>IF(AI3/10&gt;=1,1,AI3/10)*IF(AI4/4&gt;=1,1,AI4/4)</f>
        <v>1</v>
      </c>
      <c r="AJ5" s="184">
        <f>IF(AJ3/10&gt;=1,1,AJ3/10)*IF(AJ4/4&gt;=1,1,AJ4/4)</f>
        <v>1</v>
      </c>
      <c r="AK5" s="9"/>
      <c r="AL5" s="9"/>
      <c r="AM5" s="9"/>
      <c r="AN5" s="39">
        <f>IF((375+(1/70)*(AH2-2500))&gt;425,425,375+(1/70)*(AH2-2500))</f>
        <v>425</v>
      </c>
      <c r="AO5" s="34">
        <f>IF((400+(1/70)*(AI2-2500))&gt;450,450,400+(1/70)*(AI2-2500))</f>
        <v>417.9</v>
      </c>
      <c r="AP5" s="37">
        <f>IF((450+(1/35)*(AJ2-2500))&gt;550,550,450+(1/35)*(AJ2-2500))</f>
        <v>550</v>
      </c>
      <c r="AQ5" s="38" t="s">
        <v>10</v>
      </c>
      <c r="AR5" s="184">
        <f>IF(AR3/10&gt;=1,1,AR3/10)*IF(AR4/4&gt;=1,1,AR4/4)</f>
        <v>1</v>
      </c>
      <c r="AS5" s="184">
        <f>IF(AS3/10&gt;=1,1,AS3/10)*IF(AS4/4&gt;=1,1,AS4/4)</f>
        <v>1</v>
      </c>
      <c r="AT5" s="184">
        <f>IF(AT3/10&gt;=1,1,AT3/10)*IF(AT4/4&gt;=1,1,AT4/4)</f>
        <v>1</v>
      </c>
      <c r="AU5" s="2"/>
      <c r="AV5" s="2"/>
      <c r="AW5" s="2"/>
      <c r="AX5" s="39">
        <f>IF((375+(1/70)*(AR2-2500))&gt;425,425,375+(1/70)*(AR2-2500))</f>
        <v>392.9</v>
      </c>
      <c r="AY5" s="34">
        <f>IF((400+(1/70)*(AS2-2500))&gt;450,450,400+(1/70)*(AS2-2500))</f>
        <v>450</v>
      </c>
      <c r="AZ5" s="185">
        <f>IF((450+(1/35)*(AT2-2500))&gt;550,550,450+(1/35)*(AT2-2500))</f>
        <v>514.79999999999995</v>
      </c>
      <c r="BA5" s="38" t="s">
        <v>10</v>
      </c>
      <c r="BB5" s="184">
        <f>IF(BB3/10&gt;=1,1,BB3/10)*IF(BB4/4&gt;=1,1,BB4/4)</f>
        <v>1</v>
      </c>
      <c r="BC5" s="184">
        <f>IF(BC3/10&gt;=1,1,BC3/10)*IF(BC4/4&gt;=1,1,BC4/4)</f>
        <v>1</v>
      </c>
      <c r="BD5" s="184">
        <f>IF(BD3/10&gt;=1,1,BD3/10)*IF(BD4/4&gt;=1,1,BD4/4)</f>
        <v>1</v>
      </c>
      <c r="BE5" s="2"/>
      <c r="BF5" s="2"/>
      <c r="BG5" s="2"/>
      <c r="BH5" s="39">
        <f>IF((375+(1/70)*(BB2-2500))&gt;425,425,375+(1/70)*(BB2-2500))</f>
        <v>425</v>
      </c>
      <c r="BI5" s="34">
        <f>IF((400+(1/70)*(BC2-2500))&gt;450,450,400+(1/70)*(BC2-2500))</f>
        <v>426.81428571428569</v>
      </c>
      <c r="BJ5" s="185">
        <f>IF((450+(1/35)*(BD2-2500))&gt;550,550,450+(1/35)*(BD2-2500))</f>
        <v>550</v>
      </c>
      <c r="BK5" s="38" t="s">
        <v>10</v>
      </c>
      <c r="BL5" s="186">
        <f>IF(BL3/10&gt;=1,1,BL3/10)*IF(BL4/4&gt;=1,1,BL4/4)</f>
        <v>1</v>
      </c>
      <c r="BM5" s="186">
        <f>IF(BM3/10&gt;=1,1,BM3/10)*IF(BM4/4&gt;=1,1,BM4/4)</f>
        <v>1</v>
      </c>
      <c r="BN5" s="186">
        <f>IF(BN3/10&gt;=1,1,BN3/10)*IF(BN4/4&gt;=1,1,BN4/4)</f>
        <v>1</v>
      </c>
      <c r="BO5" s="2"/>
      <c r="BP5" s="2"/>
      <c r="BQ5" s="2"/>
      <c r="BR5" s="39">
        <f>IF((375+(1/70)*(BL2-2500))&gt;425,425,375+(1/70)*(BL2-2500))</f>
        <v>401.81428571428569</v>
      </c>
      <c r="BS5" s="34">
        <f>IF((400+(1/70)*(BM2-2500))&gt;450,450,400+(1/70)*(BM2-2500))</f>
        <v>450</v>
      </c>
      <c r="BT5" s="185">
        <f>IF((450+(1/35)*(BN2-2500))&gt;550,550,450+(1/35)*(BN2-2500))</f>
        <v>440.8857142857143</v>
      </c>
      <c r="BU5" s="38" t="s">
        <v>10</v>
      </c>
      <c r="BV5" s="186">
        <f>IF(BV3/10&gt;=1,1,BV3/10)*IF(BV4/4&gt;=1,1,BV4/4)</f>
        <v>1</v>
      </c>
      <c r="BW5" s="186">
        <f>IF(BW3/10&gt;=1,1,BW3/10)*IF(BW4/4&gt;=1,1,BW4/4)</f>
        <v>1</v>
      </c>
      <c r="BX5" s="186">
        <f>IF(BX3/10&gt;=1,1,BX3/10)*IF(BX4/4&gt;=1,1,BX4/4)</f>
        <v>1</v>
      </c>
      <c r="BY5" s="2"/>
      <c r="BZ5" s="2"/>
      <c r="CA5" s="2"/>
      <c r="CB5" s="39">
        <f>IF((375+(1/70)*(BV2-2500))&gt;425,425,375+(1/70)*(BV2-2500))</f>
        <v>425</v>
      </c>
      <c r="CC5" s="34">
        <f>IF((400+(1/70)*(BW2-2500))&gt;450,450,400+(1/70)*(BW2-2500))</f>
        <v>395.44285714285712</v>
      </c>
      <c r="CD5" s="185">
        <f>IF((450+(1/35)*(BX2-2500))&gt;550,550,450+(1/35)*(BX2-2500))</f>
        <v>538.88571428571424</v>
      </c>
      <c r="CE5" s="187"/>
    </row>
    <row r="6" spans="1:92" ht="12.9" customHeight="1" x14ac:dyDescent="0.3">
      <c r="A6" s="26"/>
      <c r="B6" s="26"/>
      <c r="C6" s="26"/>
      <c r="D6" s="188">
        <v>2013</v>
      </c>
      <c r="E6" s="188">
        <v>2014</v>
      </c>
      <c r="F6" s="189">
        <v>2015</v>
      </c>
      <c r="G6" s="190">
        <v>2013</v>
      </c>
      <c r="H6" s="190">
        <v>2014</v>
      </c>
      <c r="I6" s="190">
        <v>2015</v>
      </c>
      <c r="J6" s="191">
        <v>2013</v>
      </c>
      <c r="K6" s="191">
        <v>2014</v>
      </c>
      <c r="L6" s="191">
        <v>2015</v>
      </c>
      <c r="M6" s="192">
        <v>2016</v>
      </c>
      <c r="N6" s="193">
        <v>2014</v>
      </c>
      <c r="O6" s="189">
        <v>2015</v>
      </c>
      <c r="P6" s="189">
        <v>2016</v>
      </c>
      <c r="Q6" s="190">
        <v>2014</v>
      </c>
      <c r="R6" s="190">
        <v>2015</v>
      </c>
      <c r="S6" s="190">
        <v>2016</v>
      </c>
      <c r="T6" s="191">
        <v>2014</v>
      </c>
      <c r="U6" s="191">
        <v>2015</v>
      </c>
      <c r="V6" s="191">
        <v>2016</v>
      </c>
      <c r="W6" s="194">
        <v>2017</v>
      </c>
      <c r="X6" s="195">
        <v>2015</v>
      </c>
      <c r="Y6" s="189">
        <v>2016</v>
      </c>
      <c r="Z6" s="189">
        <v>2017</v>
      </c>
      <c r="AA6" s="189">
        <v>2015</v>
      </c>
      <c r="AB6" s="189">
        <v>2016</v>
      </c>
      <c r="AC6" s="189">
        <v>2017</v>
      </c>
      <c r="AD6" s="189">
        <v>2015</v>
      </c>
      <c r="AE6" s="189">
        <v>2016</v>
      </c>
      <c r="AF6" s="189">
        <v>2017</v>
      </c>
      <c r="AG6" s="196">
        <v>2018</v>
      </c>
      <c r="AH6" s="189">
        <v>2016</v>
      </c>
      <c r="AI6" s="189">
        <v>2017</v>
      </c>
      <c r="AJ6" s="189">
        <v>2018</v>
      </c>
      <c r="AK6" s="189">
        <v>2016</v>
      </c>
      <c r="AL6" s="189">
        <v>2017</v>
      </c>
      <c r="AM6" s="189">
        <v>2018</v>
      </c>
      <c r="AN6" s="189">
        <v>2016</v>
      </c>
      <c r="AO6" s="189">
        <v>2017</v>
      </c>
      <c r="AP6" s="189">
        <v>2018</v>
      </c>
      <c r="AQ6" s="197">
        <v>2019</v>
      </c>
      <c r="AR6" s="189">
        <v>2017</v>
      </c>
      <c r="AS6" s="189">
        <v>2018</v>
      </c>
      <c r="AT6" s="189">
        <v>2019</v>
      </c>
      <c r="AU6" s="189">
        <v>2017</v>
      </c>
      <c r="AV6" s="189">
        <v>2018</v>
      </c>
      <c r="AW6" s="189">
        <v>2019</v>
      </c>
      <c r="AX6" s="189">
        <v>2017</v>
      </c>
      <c r="AY6" s="189">
        <v>2018</v>
      </c>
      <c r="AZ6" s="189">
        <v>2019</v>
      </c>
      <c r="BA6" s="192">
        <v>2020</v>
      </c>
      <c r="BB6" s="189">
        <v>2018</v>
      </c>
      <c r="BC6" s="189">
        <v>2019</v>
      </c>
      <c r="BD6" s="189">
        <v>2020</v>
      </c>
      <c r="BE6" s="189">
        <v>2018</v>
      </c>
      <c r="BF6" s="189">
        <v>2019</v>
      </c>
      <c r="BG6" s="189">
        <v>2020</v>
      </c>
      <c r="BH6" s="189">
        <v>2018</v>
      </c>
      <c r="BI6" s="189">
        <v>2019</v>
      </c>
      <c r="BJ6" s="189">
        <v>2020</v>
      </c>
      <c r="BK6" s="192">
        <v>2021</v>
      </c>
      <c r="BL6" s="189">
        <v>2019</v>
      </c>
      <c r="BM6" s="189">
        <v>2020</v>
      </c>
      <c r="BN6" s="189">
        <v>2021</v>
      </c>
      <c r="BO6" s="189">
        <v>2019</v>
      </c>
      <c r="BP6" s="189">
        <v>2020</v>
      </c>
      <c r="BQ6" s="189">
        <v>2021</v>
      </c>
      <c r="BR6" s="189">
        <v>2019</v>
      </c>
      <c r="BS6" s="189">
        <v>2020</v>
      </c>
      <c r="BT6" s="189">
        <v>2021</v>
      </c>
      <c r="BU6" s="192">
        <v>2022</v>
      </c>
      <c r="BV6" s="189">
        <v>2020</v>
      </c>
      <c r="BW6" s="189">
        <v>2021</v>
      </c>
      <c r="BX6" s="189">
        <v>2022</v>
      </c>
      <c r="BY6" s="189">
        <v>2020</v>
      </c>
      <c r="BZ6" s="189">
        <v>2021</v>
      </c>
      <c r="CA6" s="189">
        <v>2022</v>
      </c>
      <c r="CB6" s="189">
        <v>2020</v>
      </c>
      <c r="CC6" s="189">
        <v>2021</v>
      </c>
      <c r="CD6" s="189">
        <v>2022</v>
      </c>
      <c r="CE6" s="192">
        <v>2023</v>
      </c>
    </row>
    <row r="7" spans="1:92" ht="12.9" customHeight="1" x14ac:dyDescent="0.3">
      <c r="A7" s="31" t="s">
        <v>11</v>
      </c>
      <c r="B7" s="31" t="s">
        <v>12</v>
      </c>
      <c r="C7" s="31" t="s">
        <v>13</v>
      </c>
      <c r="D7" s="52" t="s">
        <v>140</v>
      </c>
      <c r="E7" s="52" t="s">
        <v>140</v>
      </c>
      <c r="F7" s="52" t="s">
        <v>140</v>
      </c>
      <c r="G7" s="52" t="s">
        <v>23</v>
      </c>
      <c r="H7" s="52" t="s">
        <v>24</v>
      </c>
      <c r="I7" s="52" t="s">
        <v>25</v>
      </c>
      <c r="J7" s="52" t="s">
        <v>141</v>
      </c>
      <c r="K7" s="52" t="s">
        <v>27</v>
      </c>
      <c r="L7" s="52" t="s">
        <v>28</v>
      </c>
      <c r="M7" s="53" t="s">
        <v>29</v>
      </c>
      <c r="N7" s="198" t="s">
        <v>140</v>
      </c>
      <c r="O7" s="52" t="s">
        <v>140</v>
      </c>
      <c r="P7" s="52" t="s">
        <v>140</v>
      </c>
      <c r="Q7" s="52" t="s">
        <v>23</v>
      </c>
      <c r="R7" s="52" t="s">
        <v>24</v>
      </c>
      <c r="S7" s="52" t="s">
        <v>25</v>
      </c>
      <c r="T7" s="52" t="s">
        <v>141</v>
      </c>
      <c r="U7" s="52" t="s">
        <v>27</v>
      </c>
      <c r="V7" s="52" t="s">
        <v>28</v>
      </c>
      <c r="W7" s="53" t="s">
        <v>29</v>
      </c>
      <c r="X7" s="198" t="s">
        <v>140</v>
      </c>
      <c r="Y7" s="52" t="s">
        <v>140</v>
      </c>
      <c r="Z7" s="52" t="s">
        <v>140</v>
      </c>
      <c r="AA7" s="52" t="s">
        <v>23</v>
      </c>
      <c r="AB7" s="52" t="s">
        <v>24</v>
      </c>
      <c r="AC7" s="52" t="s">
        <v>25</v>
      </c>
      <c r="AD7" s="52" t="s">
        <v>141</v>
      </c>
      <c r="AE7" s="52" t="s">
        <v>27</v>
      </c>
      <c r="AF7" s="52" t="s">
        <v>28</v>
      </c>
      <c r="AG7" s="53" t="s">
        <v>29</v>
      </c>
      <c r="AH7" s="198" t="s">
        <v>140</v>
      </c>
      <c r="AI7" s="52" t="s">
        <v>140</v>
      </c>
      <c r="AJ7" s="52" t="s">
        <v>140</v>
      </c>
      <c r="AK7" s="52" t="s">
        <v>23</v>
      </c>
      <c r="AL7" s="52" t="s">
        <v>24</v>
      </c>
      <c r="AM7" s="52" t="s">
        <v>25</v>
      </c>
      <c r="AN7" s="52" t="s">
        <v>141</v>
      </c>
      <c r="AO7" s="52" t="s">
        <v>27</v>
      </c>
      <c r="AP7" s="52" t="s">
        <v>28</v>
      </c>
      <c r="AQ7" s="53" t="s">
        <v>29</v>
      </c>
      <c r="AR7" s="198" t="s">
        <v>140</v>
      </c>
      <c r="AS7" s="52" t="s">
        <v>140</v>
      </c>
      <c r="AT7" s="52" t="s">
        <v>140</v>
      </c>
      <c r="AU7" s="52" t="s">
        <v>23</v>
      </c>
      <c r="AV7" s="52" t="s">
        <v>24</v>
      </c>
      <c r="AW7" s="52" t="s">
        <v>25</v>
      </c>
      <c r="AX7" s="52" t="s">
        <v>141</v>
      </c>
      <c r="AY7" s="52" t="s">
        <v>27</v>
      </c>
      <c r="AZ7" s="52" t="s">
        <v>28</v>
      </c>
      <c r="BA7" s="53" t="s">
        <v>29</v>
      </c>
      <c r="BB7" s="198" t="s">
        <v>140</v>
      </c>
      <c r="BC7" s="52" t="s">
        <v>140</v>
      </c>
      <c r="BD7" s="52" t="s">
        <v>140</v>
      </c>
      <c r="BE7" s="52" t="s">
        <v>23</v>
      </c>
      <c r="BF7" s="52" t="s">
        <v>24</v>
      </c>
      <c r="BG7" s="52" t="s">
        <v>25</v>
      </c>
      <c r="BH7" s="52" t="s">
        <v>141</v>
      </c>
      <c r="BI7" s="52" t="s">
        <v>27</v>
      </c>
      <c r="BJ7" s="52" t="s">
        <v>28</v>
      </c>
      <c r="BK7" s="53" t="s">
        <v>29</v>
      </c>
      <c r="BL7" s="198" t="s">
        <v>140</v>
      </c>
      <c r="BM7" s="52" t="s">
        <v>140</v>
      </c>
      <c r="BN7" s="52" t="s">
        <v>140</v>
      </c>
      <c r="BO7" s="52" t="s">
        <v>23</v>
      </c>
      <c r="BP7" s="52" t="s">
        <v>24</v>
      </c>
      <c r="BQ7" s="52" t="s">
        <v>25</v>
      </c>
      <c r="BR7" s="52" t="s">
        <v>141</v>
      </c>
      <c r="BS7" s="52" t="s">
        <v>27</v>
      </c>
      <c r="BT7" s="52" t="s">
        <v>28</v>
      </c>
      <c r="BU7" s="53" t="s">
        <v>29</v>
      </c>
      <c r="BV7" s="198" t="s">
        <v>140</v>
      </c>
      <c r="BW7" s="52" t="s">
        <v>140</v>
      </c>
      <c r="BX7" s="52" t="s">
        <v>140</v>
      </c>
      <c r="BY7" s="52" t="s">
        <v>23</v>
      </c>
      <c r="BZ7" s="52" t="s">
        <v>24</v>
      </c>
      <c r="CA7" s="52" t="s">
        <v>25</v>
      </c>
      <c r="CB7" s="52" t="s">
        <v>141</v>
      </c>
      <c r="CC7" s="52" t="s">
        <v>27</v>
      </c>
      <c r="CD7" s="52" t="s">
        <v>28</v>
      </c>
      <c r="CE7" s="53" t="s">
        <v>29</v>
      </c>
    </row>
    <row r="8" spans="1:92" s="12" customFormat="1" ht="12.9" customHeight="1" x14ac:dyDescent="0.3">
      <c r="A8" s="59">
        <v>1</v>
      </c>
      <c r="B8" s="199" t="s">
        <v>35</v>
      </c>
      <c r="C8" s="171" t="s">
        <v>33</v>
      </c>
      <c r="D8" s="200"/>
      <c r="E8" s="200">
        <v>5163</v>
      </c>
      <c r="F8" s="200">
        <v>9563</v>
      </c>
      <c r="G8" s="201"/>
      <c r="H8" s="201"/>
      <c r="I8" s="201"/>
      <c r="J8" s="65">
        <f t="shared" ref="J8:L11" si="0">D8/D$2*D$5*J$5</f>
        <v>0</v>
      </c>
      <c r="K8" s="65">
        <f t="shared" si="0"/>
        <v>314.51874915391909</v>
      </c>
      <c r="L8" s="65">
        <f t="shared" si="0"/>
        <v>480.7284526094507</v>
      </c>
      <c r="M8" s="66">
        <f t="shared" ref="M8:M39" si="1">SUM(J8+G8,K8+H8,L8+I8)-MIN(J8+G8,K8+H8,L8+I8)</f>
        <v>795.24720176336973</v>
      </c>
      <c r="N8" s="202">
        <v>5163</v>
      </c>
      <c r="O8" s="200">
        <v>9563</v>
      </c>
      <c r="P8" s="200">
        <v>8566</v>
      </c>
      <c r="Q8" s="201"/>
      <c r="R8" s="201"/>
      <c r="S8" s="201"/>
      <c r="T8" s="65">
        <f t="shared" ref="T8:V11" si="2">N8/N$2*N$5*T$5</f>
        <v>297.04548531203466</v>
      </c>
      <c r="U8" s="65">
        <f t="shared" si="2"/>
        <v>393.3232794077324</v>
      </c>
      <c r="V8" s="65">
        <f t="shared" si="2"/>
        <v>512.71084992926319</v>
      </c>
      <c r="W8" s="66">
        <f t="shared" ref="W8:W39" si="3">SUM(T8+Q8,U8+R8,V8+S8)-MIN(T8+Q8,U8+R8,V8+S8)</f>
        <v>906.03412933699553</v>
      </c>
      <c r="X8" s="200">
        <v>9563</v>
      </c>
      <c r="Y8" s="200">
        <v>8566</v>
      </c>
      <c r="Z8" s="203">
        <v>2355</v>
      </c>
      <c r="AA8" s="201"/>
      <c r="AB8" s="201"/>
      <c r="AD8" s="65">
        <f t="shared" ref="AD8:AF11" si="4">X8/X$2*X$5*AD$5</f>
        <v>371.47198610730283</v>
      </c>
      <c r="AE8" s="65">
        <f t="shared" si="4"/>
        <v>419.49069539666993</v>
      </c>
      <c r="AF8" s="65">
        <f t="shared" si="4"/>
        <v>304.83852917665871</v>
      </c>
      <c r="AG8" s="66">
        <f t="shared" ref="AG8:AG39" si="5">SUM(AD8+AA8,AE8+AB8,AF8+AC8)-MIN(AD8+AA8,AE8+AB8,AF8+AC8)</f>
        <v>790.96268150397282</v>
      </c>
      <c r="AH8" s="200">
        <v>8566</v>
      </c>
      <c r="AI8" s="203">
        <v>2355</v>
      </c>
      <c r="AJ8" s="204"/>
      <c r="AK8" s="201"/>
      <c r="AL8" s="201"/>
      <c r="AM8" s="14"/>
      <c r="AN8" s="65">
        <f t="shared" ref="AN8:AP11" si="6">AH8/AH$2*AH$5*AN$5</f>
        <v>396.18565676352159</v>
      </c>
      <c r="AO8" s="65">
        <f t="shared" si="6"/>
        <v>262.2314148681055</v>
      </c>
      <c r="AP8" s="65">
        <f t="shared" si="6"/>
        <v>0</v>
      </c>
      <c r="AQ8" s="66">
        <f t="shared" ref="AQ8:AQ39" si="7">SUM(AN8+AK8,AO8+AL8,AP8+AM8)-MIN(AN8+AK8,AO8+AL8,AP8+AM8)</f>
        <v>658.4170716316271</v>
      </c>
      <c r="AR8" s="203">
        <v>2355</v>
      </c>
      <c r="AS8" s="204"/>
      <c r="AT8" s="107">
        <v>3486</v>
      </c>
      <c r="AU8" s="201"/>
      <c r="AV8" s="205"/>
      <c r="AW8" s="62"/>
      <c r="AX8" s="65">
        <f t="shared" ref="AX8:AZ10" si="8">AR8/AR$2*AR$5*AX$5</f>
        <v>246.54396482813749</v>
      </c>
      <c r="AY8" s="65">
        <f t="shared" si="8"/>
        <v>0</v>
      </c>
      <c r="AZ8" s="65">
        <f t="shared" si="8"/>
        <v>376.38271812080535</v>
      </c>
      <c r="BA8" s="66">
        <f t="shared" ref="BA8:BA48" si="9">SUM(AX8+AU8,AY8+AV8,AZ8+AW8)-MIN(AX8+AU8,AY8+AV8,AZ8+AW8)</f>
        <v>622.92668294894281</v>
      </c>
      <c r="BB8" s="204"/>
      <c r="BC8" s="80">
        <v>3486</v>
      </c>
      <c r="BD8" s="206"/>
      <c r="BE8" s="201"/>
      <c r="BF8" s="205"/>
      <c r="BG8" s="62"/>
      <c r="BH8" s="65">
        <f t="shared" ref="BH8:BJ10" si="10">BB8/BB$2*BB$5*BH$5</f>
        <v>0</v>
      </c>
      <c r="BI8" s="65">
        <f t="shared" si="10"/>
        <v>339.93022618231663</v>
      </c>
      <c r="BJ8" s="65">
        <f t="shared" si="10"/>
        <v>0</v>
      </c>
      <c r="BK8" s="66">
        <f t="shared" ref="BK8:BK39" si="11">SUM(BH8+BE8,BI8+BF8,BJ8+BG8)-MIN(BH8+BE8,BI8+BF8,BJ8+BG8)</f>
        <v>339.93022618231663</v>
      </c>
      <c r="BL8" s="80">
        <v>3486</v>
      </c>
      <c r="BM8" s="83"/>
      <c r="BN8" s="207">
        <v>2181</v>
      </c>
      <c r="BO8" s="84"/>
      <c r="BP8" s="13"/>
      <c r="BQ8" s="84"/>
      <c r="BR8" s="65">
        <f>BL8/BL$2*BL$5*BR$5</f>
        <v>320.0193283070596</v>
      </c>
      <c r="BS8" s="65">
        <f>BM8/BM$2*BM$5*BS$5</f>
        <v>0</v>
      </c>
      <c r="BT8" s="65">
        <f>BN8/BN$2*BN$5*BT$5</f>
        <v>440.8857142857143</v>
      </c>
      <c r="BU8" s="66">
        <f t="shared" ref="BU8:BU39" si="12">SUM(BR8+BO8,BS8+BP8,BT8+BQ8)-MIN(BR8+BO8,BS8+BP8,BT8+BQ8)</f>
        <v>760.90504259277395</v>
      </c>
      <c r="BV8" s="83"/>
      <c r="BW8" s="207">
        <v>2181</v>
      </c>
      <c r="BX8" s="93">
        <v>5611</v>
      </c>
      <c r="BY8" s="84"/>
      <c r="BZ8" s="13"/>
      <c r="CA8" s="84"/>
      <c r="CB8" s="65">
        <f>BV8/BV$2*BV$5*CB$5</f>
        <v>0</v>
      </c>
      <c r="CC8" s="65">
        <f>BW8/BW$2*BW$5*CC$5</f>
        <v>395.44285714285712</v>
      </c>
      <c r="CD8" s="65">
        <f>BX8/BX$2*BX$5*CD$5</f>
        <v>538.88571428571424</v>
      </c>
      <c r="CE8" s="66">
        <f t="shared" ref="CE8:CE39" si="13">SUM(CB8+BY8,CC8+BZ8,CD8+CA8)-MIN(CB8+BY8,CC8+BZ8,CD8+CA8)</f>
        <v>934.32857142857142</v>
      </c>
    </row>
    <row r="9" spans="1:92" ht="12.9" customHeight="1" x14ac:dyDescent="0.3">
      <c r="A9" s="59">
        <v>2</v>
      </c>
      <c r="B9" s="208" t="s">
        <v>142</v>
      </c>
      <c r="C9" s="209" t="s">
        <v>31</v>
      </c>
      <c r="D9" s="210"/>
      <c r="E9" s="59"/>
      <c r="F9" s="210">
        <v>9265</v>
      </c>
      <c r="G9" s="201"/>
      <c r="H9" s="201"/>
      <c r="I9" s="201"/>
      <c r="J9" s="65">
        <f t="shared" si="0"/>
        <v>0</v>
      </c>
      <c r="K9" s="65">
        <f t="shared" si="0"/>
        <v>0</v>
      </c>
      <c r="L9" s="65">
        <f t="shared" si="0"/>
        <v>465.74810346403439</v>
      </c>
      <c r="M9" s="105">
        <f t="shared" si="1"/>
        <v>465.74810346403439</v>
      </c>
      <c r="N9" s="155"/>
      <c r="O9" s="210">
        <v>9265</v>
      </c>
      <c r="P9" s="210">
        <v>6706</v>
      </c>
      <c r="Q9" s="201"/>
      <c r="R9" s="201"/>
      <c r="S9" s="201"/>
      <c r="T9" s="65">
        <f t="shared" si="2"/>
        <v>0</v>
      </c>
      <c r="U9" s="65">
        <f t="shared" si="2"/>
        <v>381.06663010693723</v>
      </c>
      <c r="V9" s="65">
        <f t="shared" si="2"/>
        <v>401.38208727826753</v>
      </c>
      <c r="W9" s="66">
        <f t="shared" si="3"/>
        <v>782.44871738520476</v>
      </c>
      <c r="X9" s="210">
        <v>9265</v>
      </c>
      <c r="Y9" s="210">
        <v>6706</v>
      </c>
      <c r="Z9" s="203">
        <v>2626</v>
      </c>
      <c r="AA9" s="201"/>
      <c r="AB9" s="201"/>
      <c r="AD9" s="65">
        <f t="shared" si="4"/>
        <v>359.89626176766291</v>
      </c>
      <c r="AE9" s="65">
        <f t="shared" si="4"/>
        <v>328.40352595494613</v>
      </c>
      <c r="AF9" s="65">
        <f t="shared" si="4"/>
        <v>339.91761257660539</v>
      </c>
      <c r="AG9" s="66">
        <f t="shared" si="5"/>
        <v>699.81387434426824</v>
      </c>
      <c r="AH9" s="210">
        <v>6706</v>
      </c>
      <c r="AI9" s="203">
        <v>2626</v>
      </c>
      <c r="AJ9" s="211">
        <v>4698</v>
      </c>
      <c r="AK9" s="201"/>
      <c r="AL9" s="201"/>
      <c r="AM9" s="212">
        <f>$CL$54</f>
        <v>7.9395404989220566</v>
      </c>
      <c r="AN9" s="65">
        <f t="shared" si="6"/>
        <v>310.15888562411578</v>
      </c>
      <c r="AO9" s="65">
        <f t="shared" si="6"/>
        <v>292.40751398880894</v>
      </c>
      <c r="AP9" s="65">
        <f t="shared" si="6"/>
        <v>397.8903603326147</v>
      </c>
      <c r="AQ9" s="66">
        <f t="shared" si="7"/>
        <v>715.98878645565242</v>
      </c>
      <c r="AR9" s="203">
        <v>2626</v>
      </c>
      <c r="AS9" s="211">
        <v>4698</v>
      </c>
      <c r="AT9" s="77">
        <v>4377</v>
      </c>
      <c r="AU9" s="201"/>
      <c r="AV9" s="95">
        <f>$CL$54*$AO$5/$AP$5</f>
        <v>6.032607226362777</v>
      </c>
      <c r="AW9" s="104"/>
      <c r="AX9" s="65">
        <f t="shared" si="8"/>
        <v>274.91484146016518</v>
      </c>
      <c r="AY9" s="65">
        <f t="shared" si="8"/>
        <v>325.54665845395749</v>
      </c>
      <c r="AZ9" s="65">
        <f t="shared" si="8"/>
        <v>472.58380872483212</v>
      </c>
      <c r="BA9" s="66">
        <f t="shared" si="9"/>
        <v>804.16307440515243</v>
      </c>
      <c r="BB9" s="211">
        <v>4698</v>
      </c>
      <c r="BC9" s="109">
        <v>4377</v>
      </c>
      <c r="BD9" s="213">
        <v>7374</v>
      </c>
      <c r="BE9" s="95"/>
      <c r="BF9" s="104"/>
      <c r="BG9" s="104"/>
      <c r="BH9" s="65">
        <f t="shared" si="10"/>
        <v>320.33531204877266</v>
      </c>
      <c r="BI9" s="65">
        <f t="shared" si="10"/>
        <v>426.81428571428569</v>
      </c>
      <c r="BJ9" s="65">
        <f t="shared" si="10"/>
        <v>550</v>
      </c>
      <c r="BK9" s="66">
        <f t="shared" si="11"/>
        <v>976.81428571428569</v>
      </c>
      <c r="BL9" s="109">
        <v>4377</v>
      </c>
      <c r="BM9" s="214">
        <v>7374</v>
      </c>
      <c r="BN9" s="215"/>
      <c r="BO9" s="84"/>
      <c r="BQ9" s="84"/>
      <c r="BR9" s="65">
        <f>BL9/BL$2*BL$5*BR$5</f>
        <v>401.81428571428569</v>
      </c>
      <c r="BS9" s="65">
        <f>BM9/BM$2*BM$5*BS$5</f>
        <v>450</v>
      </c>
      <c r="BT9" s="116">
        <f>$CM$33</f>
        <v>418.84142857142859</v>
      </c>
      <c r="BU9" s="66">
        <f t="shared" si="12"/>
        <v>868.84142857142865</v>
      </c>
      <c r="BV9" s="214">
        <v>7374</v>
      </c>
      <c r="BW9" s="215"/>
      <c r="BY9" s="84"/>
      <c r="CA9" s="84"/>
      <c r="CB9" s="65">
        <f t="shared" ref="CB9:CB40" si="14">BV9/BV$2*BV$5*CB$5</f>
        <v>425</v>
      </c>
      <c r="CC9" s="116">
        <f>$CM$36</f>
        <v>397.76899159663861</v>
      </c>
      <c r="CD9" s="116">
        <f>$CM$65</f>
        <v>506.18291494125947</v>
      </c>
      <c r="CE9" s="66">
        <f t="shared" si="13"/>
        <v>931.18291494125947</v>
      </c>
      <c r="CG9" s="3" t="s">
        <v>136</v>
      </c>
      <c r="CH9" s="3"/>
      <c r="CI9" s="3"/>
      <c r="CJ9" s="3"/>
      <c r="CK9" s="3"/>
      <c r="CL9" s="3"/>
      <c r="CM9" s="3"/>
      <c r="CN9" s="3"/>
    </row>
    <row r="10" spans="1:92" ht="12.9" customHeight="1" x14ac:dyDescent="0.3">
      <c r="A10" s="59">
        <v>3</v>
      </c>
      <c r="B10" s="208" t="s">
        <v>66</v>
      </c>
      <c r="C10" s="61" t="s">
        <v>67</v>
      </c>
      <c r="D10" s="210">
        <v>3792</v>
      </c>
      <c r="E10" s="210">
        <v>4076</v>
      </c>
      <c r="F10" s="210">
        <v>8597</v>
      </c>
      <c r="G10" s="201"/>
      <c r="H10" s="201"/>
      <c r="I10" s="201"/>
      <c r="J10" s="65">
        <f t="shared" si="0"/>
        <v>222.71973466003314</v>
      </c>
      <c r="K10" s="65">
        <f t="shared" si="0"/>
        <v>248.30106944632462</v>
      </c>
      <c r="L10" s="65">
        <f t="shared" si="0"/>
        <v>432.16799195685951</v>
      </c>
      <c r="M10" s="66">
        <f t="shared" si="1"/>
        <v>680.46906140318413</v>
      </c>
      <c r="N10" s="216">
        <v>4076</v>
      </c>
      <c r="O10" s="210">
        <v>8597</v>
      </c>
      <c r="P10" s="210">
        <v>6770</v>
      </c>
      <c r="Q10" s="201"/>
      <c r="R10" s="201"/>
      <c r="S10" s="201"/>
      <c r="T10" s="65">
        <f t="shared" si="2"/>
        <v>234.50656558819546</v>
      </c>
      <c r="U10" s="65">
        <f t="shared" si="2"/>
        <v>353.59199341924869</v>
      </c>
      <c r="V10" s="65">
        <f t="shared" si="2"/>
        <v>405.21275438023724</v>
      </c>
      <c r="W10" s="66">
        <f t="shared" si="3"/>
        <v>758.80474779948588</v>
      </c>
      <c r="X10" s="210">
        <v>8597</v>
      </c>
      <c r="Y10" s="210">
        <v>6770</v>
      </c>
      <c r="Z10" s="217"/>
      <c r="AA10" s="201"/>
      <c r="AB10" s="201"/>
      <c r="AD10" s="65">
        <f t="shared" si="4"/>
        <v>333.94799378484601</v>
      </c>
      <c r="AE10" s="65">
        <f t="shared" si="4"/>
        <v>331.53770812928502</v>
      </c>
      <c r="AF10" s="65">
        <f t="shared" si="4"/>
        <v>0</v>
      </c>
      <c r="AG10" s="66">
        <f t="shared" si="5"/>
        <v>665.48570191413103</v>
      </c>
      <c r="AH10" s="210">
        <v>6770</v>
      </c>
      <c r="AI10" s="217"/>
      <c r="AJ10" s="218">
        <v>6028</v>
      </c>
      <c r="AK10" s="201"/>
      <c r="AL10" s="201"/>
      <c r="AN10" s="65">
        <f t="shared" si="6"/>
        <v>313.11894656654698</v>
      </c>
      <c r="AO10" s="65">
        <f t="shared" si="6"/>
        <v>0</v>
      </c>
      <c r="AP10" s="65">
        <f t="shared" si="6"/>
        <v>510.53279950723743</v>
      </c>
      <c r="AQ10" s="66">
        <f t="shared" si="7"/>
        <v>823.65174607378435</v>
      </c>
      <c r="AR10" s="217"/>
      <c r="AS10" s="218">
        <v>6028</v>
      </c>
      <c r="AT10" s="148">
        <v>3853</v>
      </c>
      <c r="AU10" s="201"/>
      <c r="AV10" s="205"/>
      <c r="AW10" s="62"/>
      <c r="AX10" s="65">
        <f t="shared" si="8"/>
        <v>0</v>
      </c>
      <c r="AY10" s="65">
        <f t="shared" si="8"/>
        <v>417.70865414228518</v>
      </c>
      <c r="AZ10" s="65">
        <f t="shared" si="8"/>
        <v>416.00763422818784</v>
      </c>
      <c r="BA10" s="66">
        <f t="shared" si="9"/>
        <v>833.71628837047297</v>
      </c>
      <c r="BB10" s="218">
        <v>6028</v>
      </c>
      <c r="BC10" s="149">
        <v>3853</v>
      </c>
      <c r="BD10" s="219">
        <v>7310</v>
      </c>
      <c r="BE10" s="205"/>
      <c r="BF10" s="62"/>
      <c r="BG10" s="62"/>
      <c r="BH10" s="65">
        <f t="shared" si="10"/>
        <v>411.02197978501522</v>
      </c>
      <c r="BI10" s="65">
        <f t="shared" si="10"/>
        <v>375.7174875159111</v>
      </c>
      <c r="BJ10" s="65">
        <f t="shared" si="10"/>
        <v>545.22647138595062</v>
      </c>
      <c r="BK10" s="66">
        <f t="shared" si="11"/>
        <v>956.24845117096595</v>
      </c>
      <c r="BL10" s="149">
        <v>3853</v>
      </c>
      <c r="BM10" s="85">
        <v>7310</v>
      </c>
      <c r="BN10" s="220">
        <v>1555</v>
      </c>
      <c r="BO10" s="84"/>
      <c r="BQ10" s="84"/>
      <c r="BR10" s="65">
        <f>BL10/BL$2*BL$5*BR$5</f>
        <v>353.71040503932898</v>
      </c>
      <c r="BS10" s="65">
        <f>BM10/BM$2*BM$5*BS$5</f>
        <v>446.09438567941413</v>
      </c>
      <c r="BT10" s="65">
        <f>BN10/BN$2*BN$5*BT$5</f>
        <v>314.34080041920481</v>
      </c>
      <c r="BU10" s="66">
        <f t="shared" si="12"/>
        <v>799.80479071874322</v>
      </c>
      <c r="BV10" s="85">
        <v>7310</v>
      </c>
      <c r="BW10" s="220">
        <v>1555</v>
      </c>
      <c r="BX10" s="93">
        <v>5020</v>
      </c>
      <c r="BY10" s="84"/>
      <c r="CA10" s="84"/>
      <c r="CB10" s="65">
        <f t="shared" si="14"/>
        <v>421.31136425278004</v>
      </c>
      <c r="CC10" s="65">
        <f>BW10/BW$2*BW$5*CC$5</f>
        <v>281.9411475731971</v>
      </c>
      <c r="CD10" s="65">
        <f>BX10/BX$2*BX$5*CD$5</f>
        <v>482.12551875143208</v>
      </c>
      <c r="CE10" s="66">
        <f t="shared" si="13"/>
        <v>903.43688300421206</v>
      </c>
      <c r="CG10" s="113" t="s">
        <v>12</v>
      </c>
      <c r="CH10" s="113" t="s">
        <v>36</v>
      </c>
      <c r="CI10" s="113" t="s">
        <v>37</v>
      </c>
      <c r="CJ10" s="114" t="s">
        <v>38</v>
      </c>
      <c r="CK10" s="114" t="s">
        <v>143</v>
      </c>
      <c r="CL10" s="114" t="s">
        <v>144</v>
      </c>
      <c r="CM10" s="4" t="s">
        <v>41</v>
      </c>
      <c r="CN10" s="4"/>
    </row>
    <row r="11" spans="1:92" ht="12.9" customHeight="1" x14ac:dyDescent="0.3">
      <c r="A11" s="59">
        <v>4</v>
      </c>
      <c r="B11" s="199" t="s">
        <v>145</v>
      </c>
      <c r="C11" s="61" t="s">
        <v>31</v>
      </c>
      <c r="D11" s="200"/>
      <c r="E11" s="210">
        <v>3290</v>
      </c>
      <c r="F11" s="200">
        <v>8450</v>
      </c>
      <c r="G11" s="201"/>
      <c r="H11" s="201"/>
      <c r="I11" s="201"/>
      <c r="J11" s="65">
        <f t="shared" si="0"/>
        <v>0</v>
      </c>
      <c r="K11" s="65">
        <f t="shared" si="0"/>
        <v>200.4196561527007</v>
      </c>
      <c r="L11" s="65">
        <f t="shared" si="0"/>
        <v>424.77835664016084</v>
      </c>
      <c r="M11" s="66">
        <f t="shared" si="1"/>
        <v>625.1980127928615</v>
      </c>
      <c r="N11" s="216">
        <v>3290</v>
      </c>
      <c r="O11" s="200">
        <v>8450</v>
      </c>
      <c r="P11" s="200">
        <v>6818</v>
      </c>
      <c r="Q11" s="201"/>
      <c r="R11" s="201"/>
      <c r="S11" s="201">
        <f>$CL$51</f>
        <v>46.135222820763936</v>
      </c>
      <c r="T11" s="65">
        <f t="shared" si="2"/>
        <v>189.28523081088397</v>
      </c>
      <c r="U11" s="65">
        <f t="shared" si="2"/>
        <v>347.54592816013161</v>
      </c>
      <c r="V11" s="65">
        <f t="shared" si="2"/>
        <v>408.08575470671457</v>
      </c>
      <c r="W11" s="66">
        <f t="shared" si="3"/>
        <v>801.76690568761012</v>
      </c>
      <c r="X11" s="200">
        <v>8450</v>
      </c>
      <c r="Y11" s="200">
        <v>6818</v>
      </c>
      <c r="Z11" s="221">
        <v>3185</v>
      </c>
      <c r="AA11" s="201"/>
      <c r="AB11" s="201">
        <f>$CL$51*$U$5/$V$5</f>
        <v>37.747000489715944</v>
      </c>
      <c r="AD11" s="65">
        <f t="shared" si="4"/>
        <v>328.23782104012429</v>
      </c>
      <c r="AE11" s="65">
        <f t="shared" si="4"/>
        <v>333.88834476003916</v>
      </c>
      <c r="AF11" s="65">
        <f t="shared" si="4"/>
        <v>412.27631228350651</v>
      </c>
      <c r="AG11" s="66">
        <f t="shared" si="5"/>
        <v>783.91165753326163</v>
      </c>
      <c r="AH11" s="200">
        <v>6818</v>
      </c>
      <c r="AI11" s="221">
        <v>3185</v>
      </c>
      <c r="AJ11" s="222">
        <v>5635</v>
      </c>
      <c r="AK11" s="201">
        <f>$CL$51*$T$5/$V$5</f>
        <v>35.649944906953948</v>
      </c>
      <c r="AL11" s="201"/>
      <c r="AN11" s="65">
        <f t="shared" si="6"/>
        <v>315.33899227337037</v>
      </c>
      <c r="AO11" s="65">
        <f t="shared" si="6"/>
        <v>354.6526778577138</v>
      </c>
      <c r="AP11" s="65">
        <f t="shared" si="6"/>
        <v>477.24822913458576</v>
      </c>
      <c r="AQ11" s="66">
        <f t="shared" si="7"/>
        <v>831.90090699229961</v>
      </c>
      <c r="AR11" s="221">
        <v>3185</v>
      </c>
      <c r="AS11" s="222">
        <v>5635</v>
      </c>
      <c r="AT11" s="120"/>
      <c r="AU11" s="201"/>
      <c r="AV11" s="205"/>
      <c r="AW11" s="62"/>
      <c r="AX11" s="65">
        <f>AR11/AR$2*AR$5*AX$5</f>
        <v>333.43631761257654</v>
      </c>
      <c r="AY11" s="65">
        <f>AS11/AS$2*AS$5*AY$5</f>
        <v>390.47582383738836</v>
      </c>
      <c r="AZ11" s="116">
        <f>$CM$19</f>
        <v>405.88148147861432</v>
      </c>
      <c r="BA11" s="66">
        <f t="shared" si="9"/>
        <v>796.35730531600268</v>
      </c>
      <c r="BB11" s="222">
        <v>5635</v>
      </c>
      <c r="BC11" s="121"/>
      <c r="BD11" s="219">
        <v>6689</v>
      </c>
      <c r="BE11" s="205"/>
      <c r="BF11" s="62"/>
      <c r="BG11" s="62"/>
      <c r="BH11" s="65">
        <f>BB11/BB$2*BB$5*BH$5</f>
        <v>384.2250922509225</v>
      </c>
      <c r="BI11" s="116">
        <f>$CM$25</f>
        <v>366.5720479704791</v>
      </c>
      <c r="BJ11" s="65">
        <f t="shared" ref="BJ11:BJ42" si="15">BD11/BD$2*BD$5*BJ$5</f>
        <v>498.9083265527529</v>
      </c>
      <c r="BK11" s="66">
        <f t="shared" si="11"/>
        <v>883.13341880367534</v>
      </c>
      <c r="BM11" s="85">
        <v>6689</v>
      </c>
      <c r="BN11" s="207">
        <v>1524</v>
      </c>
      <c r="BO11" s="84"/>
      <c r="BQ11" s="84"/>
      <c r="BR11" s="116">
        <f>$CM$29</f>
        <v>345.10064575645697</v>
      </c>
      <c r="BS11" s="65">
        <f t="shared" ref="BS11:BS42" si="16">BM11/BM$2*BM$5*BS$5</f>
        <v>408.19772172497966</v>
      </c>
      <c r="BT11" s="65">
        <f>BN11/BN$2*BN$5*BT$5</f>
        <v>308.0741992532914</v>
      </c>
      <c r="BU11" s="66">
        <f t="shared" si="12"/>
        <v>753.29836748143657</v>
      </c>
      <c r="BV11" s="85">
        <v>6689</v>
      </c>
      <c r="BW11" s="207">
        <v>1524</v>
      </c>
      <c r="BX11" s="93">
        <v>4929</v>
      </c>
      <c r="BY11" s="84"/>
      <c r="CA11" s="84"/>
      <c r="CB11" s="65">
        <f t="shared" si="14"/>
        <v>385.52007051803633</v>
      </c>
      <c r="CC11" s="65">
        <f>BW11/BW$2*BW$5*CC$5</f>
        <v>276.32045588524267</v>
      </c>
      <c r="CD11" s="65">
        <f>BX11/BX$2*BX$5*CD$5</f>
        <v>473.38579321231248</v>
      </c>
      <c r="CE11" s="66">
        <f t="shared" si="13"/>
        <v>858.90586373034876</v>
      </c>
      <c r="CG11" s="131" t="s">
        <v>120</v>
      </c>
      <c r="CH11" s="12" t="s">
        <v>146</v>
      </c>
      <c r="CI11" s="124">
        <v>2015</v>
      </c>
      <c r="CJ11" s="125">
        <v>517.77716844895394</v>
      </c>
      <c r="CK11" s="125">
        <v>318.41749018546102</v>
      </c>
      <c r="CL11" s="125">
        <f>MAX(K$8:K$107)</f>
        <v>424.47542980912414</v>
      </c>
      <c r="CM11" s="125">
        <f t="shared" ref="CM11:CM40" si="17">CJ11*(0.95*CK11/CL11)</f>
        <v>368.98682498687555</v>
      </c>
      <c r="CN11" s="126"/>
    </row>
    <row r="12" spans="1:92" ht="12.9" customHeight="1" x14ac:dyDescent="0.3">
      <c r="A12" s="59">
        <v>5</v>
      </c>
      <c r="B12" s="199" t="s">
        <v>69</v>
      </c>
      <c r="C12" s="61" t="s">
        <v>33</v>
      </c>
      <c r="D12" s="200">
        <v>6215</v>
      </c>
      <c r="E12" s="210">
        <v>6968</v>
      </c>
      <c r="F12" s="59"/>
      <c r="G12" s="65"/>
      <c r="H12" s="65"/>
      <c r="I12" s="65">
        <f>$CL$47</f>
        <v>40.940640709258744</v>
      </c>
      <c r="J12" s="65">
        <f t="shared" ref="J12:J43" si="18">D12/D$2*D$5*J$5</f>
        <v>365.03247650635706</v>
      </c>
      <c r="K12" s="65">
        <f t="shared" ref="K12:K43" si="19">E12/E$2*E$5*K$5</f>
        <v>424.47542980912414</v>
      </c>
      <c r="L12" s="116">
        <f>$CM$12</f>
        <v>491.88831002650613</v>
      </c>
      <c r="M12" s="66">
        <f t="shared" si="1"/>
        <v>957.30438054488911</v>
      </c>
      <c r="N12" s="216">
        <v>6968</v>
      </c>
      <c r="O12" s="59"/>
      <c r="P12" s="59">
        <v>8066</v>
      </c>
      <c r="Q12" s="65"/>
      <c r="R12" s="65">
        <f>$CL$47*$U$5/$V$5</f>
        <v>33.496887853029875</v>
      </c>
      <c r="S12" s="65"/>
      <c r="T12" s="65">
        <f t="shared" ref="T12:T43" si="20">N12/N$2*N$5*T$5</f>
        <v>400.89346148639504</v>
      </c>
      <c r="U12" s="116">
        <f>$CM$12*$U$5/$V$5</f>
        <v>402.45407183986867</v>
      </c>
      <c r="V12" s="65">
        <f t="shared" ref="V12:V54" si="21">P12/P$2*P$5*V$5</f>
        <v>482.78376319512461</v>
      </c>
      <c r="W12" s="66">
        <f t="shared" si="3"/>
        <v>918.73472288802316</v>
      </c>
      <c r="X12" s="59"/>
      <c r="Y12" s="59">
        <v>8066</v>
      </c>
      <c r="Z12" s="217"/>
      <c r="AA12" s="65">
        <f>$CL$47*$J$5/$L$5</f>
        <v>31.635949638972665</v>
      </c>
      <c r="AB12" s="65"/>
      <c r="AD12" s="116">
        <f>$CM$12*$J$5/$L$5</f>
        <v>380.09551229320925</v>
      </c>
      <c r="AE12" s="65">
        <f t="shared" ref="AE12:AE54" si="22">Y12/Y$2*Y$5*AE$5</f>
        <v>395.00489715964738</v>
      </c>
      <c r="AF12" s="116">
        <f>$CM$14</f>
        <v>382.3634711629656</v>
      </c>
      <c r="AG12" s="66">
        <f t="shared" si="5"/>
        <v>806.73635909182917</v>
      </c>
      <c r="AH12" s="59">
        <v>8066</v>
      </c>
      <c r="AI12" s="217"/>
      <c r="AJ12" s="218"/>
      <c r="AK12" s="65"/>
      <c r="AL12" s="65"/>
      <c r="AN12" s="65">
        <f t="shared" ref="AN12:AN54" si="23">AH12/AH$2*AH$5*AN$5</f>
        <v>373.06018065077808</v>
      </c>
      <c r="AO12" s="116">
        <f>$CM$14*$AE$5/$AF$5</f>
        <v>354.18600663510608</v>
      </c>
      <c r="AP12" s="116">
        <f>$CM$15</f>
        <v>476.45652639575547</v>
      </c>
      <c r="AQ12" s="66">
        <f t="shared" si="7"/>
        <v>849.5167070465335</v>
      </c>
      <c r="AR12" s="217"/>
      <c r="AS12" s="218"/>
      <c r="AT12" s="107">
        <v>2601</v>
      </c>
      <c r="AU12" s="65"/>
      <c r="AV12" s="79"/>
      <c r="AW12" s="62"/>
      <c r="AX12" s="116">
        <f>$CM$14*$AX$5/$AF$5</f>
        <v>309.24373779318478</v>
      </c>
      <c r="AY12" s="116">
        <f>$CM$15*$AY$5/$AP$5</f>
        <v>389.82806705107265</v>
      </c>
      <c r="AZ12" s="65">
        <f>AT12/AT$2*AT$5*AZ$5</f>
        <v>280.82944630872481</v>
      </c>
      <c r="BA12" s="66">
        <f t="shared" si="9"/>
        <v>699.07180484425749</v>
      </c>
      <c r="BB12" s="218"/>
      <c r="BC12" s="80">
        <v>2601</v>
      </c>
      <c r="BD12" s="219">
        <v>6567</v>
      </c>
      <c r="BE12" s="79"/>
      <c r="BF12" s="62"/>
      <c r="BG12" s="62"/>
      <c r="BH12" s="116">
        <f>$CM$21</f>
        <v>383.58770474628187</v>
      </c>
      <c r="BI12" s="65">
        <f>BC12/BC$2*BC$5*BI$5</f>
        <v>253.63124449231373</v>
      </c>
      <c r="BJ12" s="65">
        <f t="shared" si="15"/>
        <v>489.80878763222131</v>
      </c>
      <c r="BK12" s="66">
        <f t="shared" si="11"/>
        <v>873.39649237850313</v>
      </c>
      <c r="BL12" s="80">
        <v>2601</v>
      </c>
      <c r="BM12" s="85">
        <v>6567</v>
      </c>
      <c r="BN12" s="207">
        <v>1884</v>
      </c>
      <c r="BO12" s="84"/>
      <c r="BQ12" s="84"/>
      <c r="BR12" s="65">
        <f>BL12/BL$2*BL$5*BR$5</f>
        <v>238.7751786938216</v>
      </c>
      <c r="BS12" s="65">
        <f t="shared" si="16"/>
        <v>400.75264442636291</v>
      </c>
      <c r="BT12" s="65">
        <f>BN12/BN$2*BN$5*BT$5</f>
        <v>380.84763214776973</v>
      </c>
      <c r="BU12" s="66">
        <f t="shared" si="12"/>
        <v>781.60027657413275</v>
      </c>
      <c r="BV12" s="85">
        <v>6567</v>
      </c>
      <c r="BW12" s="207">
        <v>1884</v>
      </c>
      <c r="BY12" s="84"/>
      <c r="CA12" s="84"/>
      <c r="CB12" s="65">
        <f t="shared" si="14"/>
        <v>378.48860862489829</v>
      </c>
      <c r="CC12" s="65">
        <f>BW12/BW$2*BW$5*CC$5</f>
        <v>341.59300451955198</v>
      </c>
      <c r="CD12" s="116">
        <f>$CM$37</f>
        <v>442.2268861005744</v>
      </c>
      <c r="CE12" s="66">
        <f t="shared" si="13"/>
        <v>820.71549472547269</v>
      </c>
      <c r="CG12" s="122" t="s">
        <v>69</v>
      </c>
      <c r="CH12" s="131" t="s">
        <v>147</v>
      </c>
      <c r="CI12" s="124">
        <v>2015</v>
      </c>
      <c r="CJ12" s="125">
        <v>517.77716844895394</v>
      </c>
      <c r="CK12" s="125">
        <v>424.47542980912402</v>
      </c>
      <c r="CL12" s="125">
        <f>MAX(K$8:K$107)</f>
        <v>424.47542980912414</v>
      </c>
      <c r="CM12" s="125">
        <f t="shared" si="17"/>
        <v>491.88831002650613</v>
      </c>
      <c r="CN12" s="126"/>
    </row>
    <row r="13" spans="1:92" ht="12.9" customHeight="1" x14ac:dyDescent="0.3">
      <c r="A13" s="59">
        <v>6</v>
      </c>
      <c r="B13" s="199" t="s">
        <v>132</v>
      </c>
      <c r="C13" s="61" t="s">
        <v>33</v>
      </c>
      <c r="D13" s="153"/>
      <c r="E13" s="210">
        <v>4628</v>
      </c>
      <c r="F13" s="210">
        <v>7077</v>
      </c>
      <c r="G13" s="201"/>
      <c r="H13" s="201"/>
      <c r="I13" s="201"/>
      <c r="J13" s="65">
        <f t="shared" si="18"/>
        <v>0</v>
      </c>
      <c r="K13" s="65">
        <f t="shared" si="19"/>
        <v>281.92771084337352</v>
      </c>
      <c r="L13" s="65">
        <f>F13/F$2*F$5*L$5</f>
        <v>355.7581573896353</v>
      </c>
      <c r="M13" s="66">
        <f t="shared" si="1"/>
        <v>637.68586823300882</v>
      </c>
      <c r="N13" s="216">
        <v>4628</v>
      </c>
      <c r="O13" s="210">
        <v>7077</v>
      </c>
      <c r="P13" s="210">
        <v>6483</v>
      </c>
      <c r="Q13" s="201"/>
      <c r="R13" s="201"/>
      <c r="S13" s="201"/>
      <c r="T13" s="65">
        <f t="shared" si="20"/>
        <v>266.26506024096386</v>
      </c>
      <c r="U13" s="65">
        <f>O13/O$2*O$5*U$5</f>
        <v>291.07485604606524</v>
      </c>
      <c r="V13" s="65">
        <f t="shared" si="21"/>
        <v>388.03460659484165</v>
      </c>
      <c r="W13" s="66">
        <f t="shared" si="3"/>
        <v>679.10946264090694</v>
      </c>
      <c r="X13" s="210">
        <v>7077</v>
      </c>
      <c r="Y13" s="210">
        <v>6483</v>
      </c>
      <c r="Z13" s="221">
        <v>2918</v>
      </c>
      <c r="AA13" s="201"/>
      <c r="AB13" s="201"/>
      <c r="AD13" s="65">
        <f>X13/X$2*X$5*AD$5</f>
        <v>274.90403071017272</v>
      </c>
      <c r="AE13" s="65">
        <f t="shared" si="22"/>
        <v>317.4828599412341</v>
      </c>
      <c r="AF13" s="65">
        <f t="shared" ref="AF13:AF44" si="24">Z13/Z$2*Z$5*AF$5</f>
        <v>377.71500133226755</v>
      </c>
      <c r="AG13" s="66">
        <f t="shared" si="5"/>
        <v>695.19786127350164</v>
      </c>
      <c r="AH13" s="210">
        <v>6483</v>
      </c>
      <c r="AI13" s="221">
        <v>2918</v>
      </c>
      <c r="AJ13" s="222">
        <v>4453</v>
      </c>
      <c r="AK13" s="201"/>
      <c r="AL13" s="201"/>
      <c r="AN13" s="65">
        <f t="shared" si="23"/>
        <v>299.84492327783221</v>
      </c>
      <c r="AO13" s="65">
        <f>AI13/AI$2*AI$5*AO$5</f>
        <v>324.92198241406874</v>
      </c>
      <c r="AP13" s="65">
        <f>AJ13/AJ$2*AJ$5*AP$5</f>
        <v>377.14043732676316</v>
      </c>
      <c r="AQ13" s="66">
        <f t="shared" si="7"/>
        <v>702.06241974083196</v>
      </c>
      <c r="AR13" s="221">
        <v>2918</v>
      </c>
      <c r="AS13" s="222">
        <v>4453</v>
      </c>
      <c r="AT13" s="136"/>
      <c r="AU13" s="201"/>
      <c r="AV13" s="205"/>
      <c r="AW13" s="62"/>
      <c r="AX13" s="65">
        <f>AR13/AR$2*AR$5*AX$5</f>
        <v>305.48419930722088</v>
      </c>
      <c r="AY13" s="65">
        <f>AS13/AS$2*AS$5*AY$5</f>
        <v>308.56944872189717</v>
      </c>
      <c r="AZ13" s="65">
        <f>AT13/AT$2*AT$5*AZ$5</f>
        <v>0</v>
      </c>
      <c r="BA13" s="66">
        <f t="shared" si="9"/>
        <v>614.05364802911799</v>
      </c>
      <c r="BB13" s="222">
        <v>4453</v>
      </c>
      <c r="BC13" s="121"/>
      <c r="BD13" s="219">
        <v>5999</v>
      </c>
      <c r="BE13" s="201"/>
      <c r="BF13" s="205"/>
      <c r="BG13" s="62"/>
      <c r="BH13" s="65">
        <f>BB13/BB$2*BB$5*BH$5</f>
        <v>303.62987325525432</v>
      </c>
      <c r="BI13" s="65">
        <f>BC13/BC$2*BC$5*BI$5</f>
        <v>0</v>
      </c>
      <c r="BJ13" s="65">
        <f t="shared" si="15"/>
        <v>447.44372118253324</v>
      </c>
      <c r="BK13" s="66">
        <f t="shared" si="11"/>
        <v>751.07359443778751</v>
      </c>
      <c r="BL13" s="121"/>
      <c r="BM13" s="85">
        <v>5999</v>
      </c>
      <c r="BN13" s="207">
        <v>1247</v>
      </c>
      <c r="BO13" s="84"/>
      <c r="BQ13" s="84"/>
      <c r="BR13" s="65">
        <f>BL13/BL$2*BL$5*BR$5</f>
        <v>0</v>
      </c>
      <c r="BS13" s="65">
        <f t="shared" si="16"/>
        <v>366.09031733116353</v>
      </c>
      <c r="BT13" s="65">
        <f>BN13/BN$2*BN$5*BT$5</f>
        <v>252.07908560948451</v>
      </c>
      <c r="BU13" s="66">
        <f t="shared" si="12"/>
        <v>618.16940294064807</v>
      </c>
      <c r="BV13" s="85">
        <v>5999</v>
      </c>
      <c r="BW13" s="207">
        <v>1247</v>
      </c>
      <c r="BX13" s="93">
        <v>4920</v>
      </c>
      <c r="BY13" s="84"/>
      <c r="CA13" s="84"/>
      <c r="CB13" s="65">
        <f t="shared" si="14"/>
        <v>345.75196636832112</v>
      </c>
      <c r="CC13" s="65">
        <f>BW13/BW$2*BW$5*CC$5</f>
        <v>226.09685596384355</v>
      </c>
      <c r="CD13" s="65">
        <f t="shared" ref="CD13:CD21" si="25">BX13/BX$2*BX$5*CD$5</f>
        <v>472.52142475239958</v>
      </c>
      <c r="CE13" s="66">
        <f t="shared" si="13"/>
        <v>818.27339112072059</v>
      </c>
      <c r="CG13" s="223" t="s">
        <v>93</v>
      </c>
      <c r="CH13" s="111" t="s">
        <v>147</v>
      </c>
      <c r="CI13" s="224">
        <v>2015</v>
      </c>
      <c r="CJ13" s="225">
        <v>517.77716844895394</v>
      </c>
      <c r="CK13" s="226">
        <v>242.39204007039399</v>
      </c>
      <c r="CL13" s="225">
        <f>MAX(K$8:K$107)</f>
        <v>424.47542980912414</v>
      </c>
      <c r="CM13" s="225">
        <f t="shared" si="17"/>
        <v>280.88742617615799</v>
      </c>
      <c r="CN13" s="126"/>
    </row>
    <row r="14" spans="1:92" ht="12.9" customHeight="1" x14ac:dyDescent="0.3">
      <c r="A14" s="59">
        <v>7</v>
      </c>
      <c r="B14" s="199" t="s">
        <v>32</v>
      </c>
      <c r="C14" s="209" t="s">
        <v>33</v>
      </c>
      <c r="D14" s="200"/>
      <c r="E14" s="153"/>
      <c r="F14" s="153"/>
      <c r="G14" s="65"/>
      <c r="H14" s="65"/>
      <c r="I14" s="65"/>
      <c r="J14" s="65">
        <f t="shared" si="18"/>
        <v>0</v>
      </c>
      <c r="K14" s="65">
        <f t="shared" si="19"/>
        <v>0</v>
      </c>
      <c r="L14" s="65">
        <f>F14/F$2*F$5*L$5</f>
        <v>0</v>
      </c>
      <c r="M14" s="66">
        <f t="shared" si="1"/>
        <v>0</v>
      </c>
      <c r="N14" s="159"/>
      <c r="O14" s="153"/>
      <c r="P14" s="153">
        <v>8685</v>
      </c>
      <c r="Q14" s="65"/>
      <c r="R14" s="65"/>
      <c r="S14" s="65"/>
      <c r="T14" s="65">
        <f t="shared" si="20"/>
        <v>0</v>
      </c>
      <c r="U14" s="65">
        <f>O14/O$2*O$5*U$5</f>
        <v>0</v>
      </c>
      <c r="V14" s="65">
        <f t="shared" si="21"/>
        <v>519.83349657198823</v>
      </c>
      <c r="W14" s="66">
        <f t="shared" si="3"/>
        <v>519.83349657198823</v>
      </c>
      <c r="X14" s="153"/>
      <c r="Y14" s="153">
        <v>8685</v>
      </c>
      <c r="Z14" s="203">
        <v>3214</v>
      </c>
      <c r="AA14" s="65"/>
      <c r="AB14" s="65"/>
      <c r="AD14" s="65">
        <f>X14/X$2*X$5*AD$5</f>
        <v>0</v>
      </c>
      <c r="AE14" s="65">
        <f t="shared" si="22"/>
        <v>425.31831537708126</v>
      </c>
      <c r="AF14" s="65">
        <f t="shared" si="24"/>
        <v>416.03016253663736</v>
      </c>
      <c r="AG14" s="66">
        <f t="shared" si="5"/>
        <v>841.34847791371863</v>
      </c>
      <c r="AH14" s="153">
        <v>8685</v>
      </c>
      <c r="AI14" s="203">
        <v>3214</v>
      </c>
      <c r="AJ14" s="204">
        <v>6233</v>
      </c>
      <c r="AK14" s="65"/>
      <c r="AL14" s="65"/>
      <c r="AM14" s="212">
        <f>$CL$52</f>
        <v>49.585175469664243</v>
      </c>
      <c r="AN14" s="65">
        <f t="shared" si="23"/>
        <v>401.68952007835452</v>
      </c>
      <c r="AO14" s="65">
        <f>AI14/AI$2*AI$5*AO$5</f>
        <v>357.88185451638685</v>
      </c>
      <c r="AP14" s="65">
        <f>AJ14/AJ$2*AJ$5*AP$5</f>
        <v>527.89497998152137</v>
      </c>
      <c r="AQ14" s="66">
        <f t="shared" si="7"/>
        <v>979.16967552954009</v>
      </c>
      <c r="AR14" s="203">
        <v>3214</v>
      </c>
      <c r="AS14" s="204">
        <v>6233</v>
      </c>
      <c r="AT14" s="227"/>
      <c r="AU14" s="65"/>
      <c r="AV14" s="79">
        <f>$CL$52*$AO$5/$AP$5</f>
        <v>37.675717870495788</v>
      </c>
      <c r="AW14" s="62"/>
      <c r="AX14" s="65">
        <f>AR14/AR$2*AR$5*AX$5</f>
        <v>336.47231548094857</v>
      </c>
      <c r="AY14" s="65">
        <f>AS14/AS$2*AS$5*AY$5</f>
        <v>431.91407453033565</v>
      </c>
      <c r="AZ14" s="116">
        <f>$CM$17</f>
        <v>448.95461828859038</v>
      </c>
      <c r="BA14" s="66">
        <f t="shared" si="9"/>
        <v>918.54441068942197</v>
      </c>
      <c r="BB14" s="204">
        <v>6233</v>
      </c>
      <c r="BC14" s="228"/>
      <c r="BD14" s="219"/>
      <c r="BE14" s="79">
        <f>$CL$56</f>
        <v>22.920249999999978</v>
      </c>
      <c r="BF14" s="62"/>
      <c r="BG14" s="90"/>
      <c r="BH14" s="65">
        <f>BB14/BB$2*BB$5*BH$5</f>
        <v>425</v>
      </c>
      <c r="BI14" s="116">
        <f>$CM$23</f>
        <v>405.4735714285714</v>
      </c>
      <c r="BJ14" s="65">
        <f t="shared" si="15"/>
        <v>0</v>
      </c>
      <c r="BK14" s="66">
        <f t="shared" si="11"/>
        <v>853.3938214285713</v>
      </c>
      <c r="BM14" s="85"/>
      <c r="BN14" s="207">
        <v>1718</v>
      </c>
      <c r="BO14" s="84"/>
      <c r="BQ14" s="84"/>
      <c r="BR14" s="116">
        <f>$CM$27</f>
        <v>381.7235714285714</v>
      </c>
      <c r="BS14" s="65">
        <f t="shared" si="16"/>
        <v>0</v>
      </c>
      <c r="BT14" s="65">
        <f>BN14/BN$2*BN$5*BT$5</f>
        <v>347.29099364642695</v>
      </c>
      <c r="BU14" s="66">
        <f t="shared" si="12"/>
        <v>729.01456507499836</v>
      </c>
      <c r="BV14" s="85"/>
      <c r="BW14" s="207">
        <v>1718</v>
      </c>
      <c r="BX14" s="93">
        <v>5072</v>
      </c>
      <c r="BY14" s="84"/>
      <c r="CA14" s="84"/>
      <c r="CB14" s="65">
        <f t="shared" si="14"/>
        <v>0</v>
      </c>
      <c r="CC14" s="65">
        <f>BW14/BW$2*BW$5*CC$5</f>
        <v>311.49510709373158</v>
      </c>
      <c r="CD14" s="65">
        <f t="shared" si="25"/>
        <v>487.11964763092902</v>
      </c>
      <c r="CE14" s="66">
        <f t="shared" si="13"/>
        <v>798.61475472466054</v>
      </c>
      <c r="CG14" s="229" t="s">
        <v>63</v>
      </c>
      <c r="CH14" s="162" t="s">
        <v>148</v>
      </c>
      <c r="CI14" s="161">
        <v>2017</v>
      </c>
      <c r="CJ14" s="131">
        <v>433.375539568345</v>
      </c>
      <c r="CK14" s="125">
        <v>395.00489715964699</v>
      </c>
      <c r="CL14" s="125">
        <v>425.31831537708098</v>
      </c>
      <c r="CM14" s="125">
        <f t="shared" si="17"/>
        <v>382.3634711629656</v>
      </c>
      <c r="CN14" s="126"/>
    </row>
    <row r="15" spans="1:92" ht="12.9" customHeight="1" x14ac:dyDescent="0.3">
      <c r="A15" s="59">
        <v>8</v>
      </c>
      <c r="B15" s="208" t="s">
        <v>109</v>
      </c>
      <c r="C15" s="209" t="s">
        <v>31</v>
      </c>
      <c r="D15" s="200"/>
      <c r="E15" s="153"/>
      <c r="F15" s="210">
        <v>7464</v>
      </c>
      <c r="G15" s="201"/>
      <c r="H15" s="201"/>
      <c r="I15" s="201"/>
      <c r="J15" s="65">
        <f t="shared" si="18"/>
        <v>0</v>
      </c>
      <c r="K15" s="65">
        <f t="shared" si="19"/>
        <v>0</v>
      </c>
      <c r="L15" s="65">
        <f>F15/F$2*F$5*L$5</f>
        <v>375.21250342747464</v>
      </c>
      <c r="M15" s="66">
        <f t="shared" si="1"/>
        <v>375.21250342747464</v>
      </c>
      <c r="N15" s="159"/>
      <c r="O15" s="210">
        <v>7464</v>
      </c>
      <c r="P15" s="210">
        <v>7441</v>
      </c>
      <c r="Q15" s="201"/>
      <c r="R15" s="201"/>
      <c r="S15" s="201"/>
      <c r="T15" s="65">
        <f t="shared" si="20"/>
        <v>0</v>
      </c>
      <c r="U15" s="65">
        <f>O15/O$2*O$5*U$5</f>
        <v>306.99204825884289</v>
      </c>
      <c r="V15" s="65">
        <f t="shared" si="21"/>
        <v>445.37490477745126</v>
      </c>
      <c r="W15" s="66">
        <f t="shared" si="3"/>
        <v>752.36695303629415</v>
      </c>
      <c r="X15" s="210">
        <v>7464</v>
      </c>
      <c r="Y15" s="210">
        <v>7441</v>
      </c>
      <c r="Z15" s="221">
        <v>3348</v>
      </c>
      <c r="AA15" s="201"/>
      <c r="AB15" s="201"/>
      <c r="AD15" s="65">
        <f>X15/X$2*X$5*AD$5</f>
        <v>289.93693446668493</v>
      </c>
      <c r="AE15" s="65">
        <f t="shared" si="22"/>
        <v>364.39764936336923</v>
      </c>
      <c r="AF15" s="65">
        <f t="shared" si="24"/>
        <v>433.37553956834535</v>
      </c>
      <c r="AG15" s="66">
        <f t="shared" si="5"/>
        <v>797.77318893171446</v>
      </c>
      <c r="AH15" s="210">
        <v>7441</v>
      </c>
      <c r="AI15" s="221">
        <v>3348</v>
      </c>
      <c r="AJ15" s="222"/>
      <c r="AK15" s="201"/>
      <c r="AL15" s="201"/>
      <c r="AM15" s="212">
        <f>$CL$53</f>
        <v>52.145466122574639</v>
      </c>
      <c r="AN15" s="65">
        <f t="shared" si="23"/>
        <v>344.15333550984872</v>
      </c>
      <c r="AO15" s="65">
        <f t="shared" ref="AO15:AO46" si="26">AI15/AI$2*AI$5*AO$5</f>
        <v>372.80287769784172</v>
      </c>
      <c r="AP15" s="230">
        <f>$CM$63</f>
        <v>506.13514890668273</v>
      </c>
      <c r="AQ15" s="66">
        <f t="shared" si="7"/>
        <v>931.08349272709904</v>
      </c>
      <c r="AR15" s="221">
        <v>3348</v>
      </c>
      <c r="AS15" s="222"/>
      <c r="AT15" s="77">
        <v>4090</v>
      </c>
      <c r="AU15" s="201"/>
      <c r="AV15" s="95">
        <f>$CL$53*$AO$5/$AP$5</f>
        <v>39.621073259316255</v>
      </c>
      <c r="AW15" s="75"/>
      <c r="AX15" s="65">
        <f t="shared" ref="AX15:AX46" si="27">AR15/AR$2*AR$5*AX$5</f>
        <v>350.50071942446039</v>
      </c>
      <c r="AY15" s="230">
        <f>$CM$63*$AY$5/$AP$5</f>
        <v>414.11057637819499</v>
      </c>
      <c r="AZ15" s="65">
        <f>AT15/AT$2*AT$5*AZ$5</f>
        <v>441.59647651006708</v>
      </c>
      <c r="BA15" s="66">
        <f t="shared" si="9"/>
        <v>895.32812614757836</v>
      </c>
      <c r="BB15" s="222"/>
      <c r="BC15" s="80">
        <v>4090</v>
      </c>
      <c r="BD15" s="219">
        <v>7111</v>
      </c>
      <c r="BE15" s="79">
        <f>$CL$57</f>
        <v>24.981499999999986</v>
      </c>
      <c r="BF15" s="75"/>
      <c r="BG15" s="75"/>
      <c r="BH15" s="230">
        <f>$CM$64</f>
        <v>407.48149999999998</v>
      </c>
      <c r="BI15" s="65">
        <f>BC15/BC$2*BC$5*BI$5</f>
        <v>398.82806227357287</v>
      </c>
      <c r="BJ15" s="65">
        <f t="shared" si="15"/>
        <v>530.38378085164095</v>
      </c>
      <c r="BK15" s="66">
        <f t="shared" si="11"/>
        <v>962.84678085164091</v>
      </c>
      <c r="BL15" s="80">
        <v>4090</v>
      </c>
      <c r="BM15" s="85">
        <v>7111</v>
      </c>
      <c r="BN15" s="215"/>
      <c r="BO15" s="84"/>
      <c r="BQ15" s="84"/>
      <c r="BR15" s="65">
        <f>BL15/BL$2*BL$5*BR$5</f>
        <v>375.46731290185704</v>
      </c>
      <c r="BS15" s="65">
        <f t="shared" si="16"/>
        <v>433.95036615134256</v>
      </c>
      <c r="BT15" s="116">
        <f>$CM$32</f>
        <v>403.90275095238098</v>
      </c>
      <c r="BU15" s="66">
        <f t="shared" si="12"/>
        <v>837.85311710372366</v>
      </c>
      <c r="BV15" s="85">
        <v>7111</v>
      </c>
      <c r="BW15" s="215"/>
      <c r="BY15" s="84"/>
      <c r="CA15" s="84"/>
      <c r="CB15" s="65">
        <f t="shared" si="14"/>
        <v>409.842012476268</v>
      </c>
      <c r="CC15" s="116">
        <f>$CM$35</f>
        <v>383.58189756302517</v>
      </c>
      <c r="CD15" s="65">
        <f t="shared" si="25"/>
        <v>0</v>
      </c>
      <c r="CE15" s="66">
        <f t="shared" si="13"/>
        <v>793.42391003929311</v>
      </c>
      <c r="CG15" s="229" t="s">
        <v>63</v>
      </c>
      <c r="CH15" s="231" t="s">
        <v>149</v>
      </c>
      <c r="CI15" s="124">
        <v>2018</v>
      </c>
      <c r="CJ15" s="125">
        <v>527.89497998152103</v>
      </c>
      <c r="CK15" s="125">
        <v>354.18600663510603</v>
      </c>
      <c r="CL15" s="125">
        <v>372.80287769784201</v>
      </c>
      <c r="CM15" s="125">
        <f t="shared" si="17"/>
        <v>476.45652639575547</v>
      </c>
      <c r="CN15" s="126"/>
    </row>
    <row r="16" spans="1:92" ht="12.9" customHeight="1" x14ac:dyDescent="0.3">
      <c r="A16" s="59">
        <v>9</v>
      </c>
      <c r="B16" s="199" t="s">
        <v>134</v>
      </c>
      <c r="C16" s="171" t="s">
        <v>31</v>
      </c>
      <c r="D16" s="200">
        <v>5554</v>
      </c>
      <c r="E16" s="210">
        <v>5272</v>
      </c>
      <c r="F16" s="200">
        <v>8629</v>
      </c>
      <c r="G16" s="201"/>
      <c r="H16" s="201"/>
      <c r="I16" s="201"/>
      <c r="J16" s="65">
        <f t="shared" si="18"/>
        <v>326.20923161967937</v>
      </c>
      <c r="K16" s="65">
        <f t="shared" si="19"/>
        <v>321.15879247326387</v>
      </c>
      <c r="L16" s="65">
        <f>F16/F$2*F$5*L$5</f>
        <v>433.77662005301164</v>
      </c>
      <c r="M16" s="66">
        <f t="shared" si="1"/>
        <v>759.98585167269084</v>
      </c>
      <c r="N16" s="216">
        <v>5272</v>
      </c>
      <c r="O16" s="200">
        <v>8629</v>
      </c>
      <c r="P16" s="200">
        <v>6844</v>
      </c>
      <c r="Q16" s="201"/>
      <c r="R16" s="201"/>
      <c r="S16" s="201"/>
      <c r="T16" s="65">
        <f t="shared" si="20"/>
        <v>303.31663733586032</v>
      </c>
      <c r="U16" s="65">
        <f>O16/O$2*O$5*U$5</f>
        <v>354.90814367973678</v>
      </c>
      <c r="V16" s="65">
        <f t="shared" si="21"/>
        <v>409.64196321688974</v>
      </c>
      <c r="W16" s="66">
        <f t="shared" si="3"/>
        <v>764.5501068966264</v>
      </c>
      <c r="X16" s="200">
        <v>8629</v>
      </c>
      <c r="Y16" s="200">
        <v>6844</v>
      </c>
      <c r="Z16" s="203">
        <v>2038</v>
      </c>
      <c r="AA16" s="201"/>
      <c r="AB16" s="201"/>
      <c r="AD16" s="65">
        <f>X16/X$2*X$5*AD$5</f>
        <v>335.19102458641811</v>
      </c>
      <c r="AE16" s="65">
        <f t="shared" si="22"/>
        <v>335.16160626836432</v>
      </c>
      <c r="AF16" s="65">
        <f t="shared" si="24"/>
        <v>263.80506261657342</v>
      </c>
      <c r="AG16" s="66">
        <f t="shared" si="5"/>
        <v>670.35263085478243</v>
      </c>
      <c r="AH16" s="200">
        <v>6844</v>
      </c>
      <c r="AI16" s="203">
        <v>2038</v>
      </c>
      <c r="AJ16" s="204">
        <v>4613</v>
      </c>
      <c r="AK16" s="201"/>
      <c r="AL16" s="201"/>
      <c r="AN16" s="65">
        <f t="shared" si="23"/>
        <v>316.54151703123296</v>
      </c>
      <c r="AO16" s="65">
        <f t="shared" si="26"/>
        <v>226.93317346123101</v>
      </c>
      <c r="AP16" s="65">
        <f t="shared" ref="AP16:AP47" si="28">AJ16/AJ$2*AJ$5*AP$5</f>
        <v>390.69140745303355</v>
      </c>
      <c r="AQ16" s="66">
        <f t="shared" si="7"/>
        <v>707.2329244842665</v>
      </c>
      <c r="AR16" s="203">
        <v>2038</v>
      </c>
      <c r="AS16" s="204">
        <v>4613</v>
      </c>
      <c r="AT16" s="107">
        <v>2644</v>
      </c>
      <c r="AU16" s="201"/>
      <c r="AV16" s="232"/>
      <c r="AW16" s="62"/>
      <c r="AX16" s="65">
        <f t="shared" si="27"/>
        <v>213.35736743938182</v>
      </c>
      <c r="AY16" s="65">
        <f t="shared" ref="AY16:AY47" si="29">AS16/AS$2*AS$5*AY$5</f>
        <v>319.65660609793656</v>
      </c>
      <c r="AZ16" s="65">
        <f>AT16/AT$2*AT$5*AZ$5</f>
        <v>285.47214765100671</v>
      </c>
      <c r="BA16" s="66">
        <f t="shared" si="9"/>
        <v>605.12875374894327</v>
      </c>
      <c r="BB16" s="204">
        <v>4613</v>
      </c>
      <c r="BC16" s="80">
        <v>2644</v>
      </c>
      <c r="BD16" s="219">
        <v>5826</v>
      </c>
      <c r="BE16" s="201"/>
      <c r="BF16" s="232"/>
      <c r="BG16" s="62"/>
      <c r="BH16" s="65">
        <f t="shared" ref="BH16:BH47" si="30">BB16/BB$2*BB$5*BH$5</f>
        <v>314.53954756938873</v>
      </c>
      <c r="BI16" s="65">
        <f>BC16/BC$2*BC$5*BI$5</f>
        <v>257.82430235973754</v>
      </c>
      <c r="BJ16" s="65">
        <f t="shared" si="15"/>
        <v>434.54027664768103</v>
      </c>
      <c r="BK16" s="66">
        <f t="shared" si="11"/>
        <v>749.0798242170697</v>
      </c>
      <c r="BL16" s="80">
        <v>2644</v>
      </c>
      <c r="BM16" s="85">
        <v>5826</v>
      </c>
      <c r="BN16" s="207">
        <v>942</v>
      </c>
      <c r="BO16" s="84"/>
      <c r="BQ16" s="84"/>
      <c r="BR16" s="65">
        <f>BL16/BL$2*BL$5*BR$5</f>
        <v>242.72263455073596</v>
      </c>
      <c r="BS16" s="65">
        <f t="shared" si="16"/>
        <v>355.53295362082991</v>
      </c>
      <c r="BT16" s="65">
        <f>BN16/BN$2*BN$5*BT$5</f>
        <v>190.42381607388486</v>
      </c>
      <c r="BU16" s="66">
        <f t="shared" si="12"/>
        <v>598.25558817156593</v>
      </c>
      <c r="BV16" s="85">
        <v>5826</v>
      </c>
      <c r="BW16" s="207">
        <v>942</v>
      </c>
      <c r="BX16" s="130">
        <v>4718</v>
      </c>
      <c r="BY16" s="84"/>
      <c r="CA16" s="84"/>
      <c r="CB16" s="65">
        <f t="shared" si="14"/>
        <v>335.78112286411715</v>
      </c>
      <c r="CC16" s="65">
        <f>BW16/BW$2*BW$5*CC$5</f>
        <v>170.79650225977599</v>
      </c>
      <c r="CD16" s="65">
        <f t="shared" si="25"/>
        <v>453.12115487435392</v>
      </c>
      <c r="CE16" s="66">
        <f t="shared" si="13"/>
        <v>788.90227773847118</v>
      </c>
      <c r="CG16" s="123" t="s">
        <v>84</v>
      </c>
      <c r="CH16" s="231" t="s">
        <v>149</v>
      </c>
      <c r="CI16" s="124">
        <v>2018</v>
      </c>
      <c r="CJ16" s="125">
        <v>527.89497998152103</v>
      </c>
      <c r="CK16" s="125">
        <v>300.67744041789098</v>
      </c>
      <c r="CL16" s="125">
        <v>401.68952007835497</v>
      </c>
      <c r="CM16" s="125">
        <f t="shared" si="17"/>
        <v>375.38894664558114</v>
      </c>
      <c r="CN16" s="126"/>
    </row>
    <row r="17" spans="1:93" s="12" customFormat="1" ht="12.9" customHeight="1" x14ac:dyDescent="0.3">
      <c r="A17" s="59">
        <v>10</v>
      </c>
      <c r="B17" s="199" t="s">
        <v>93</v>
      </c>
      <c r="C17" s="209" t="s">
        <v>31</v>
      </c>
      <c r="D17" s="200">
        <v>3696</v>
      </c>
      <c r="E17" s="200">
        <v>3979</v>
      </c>
      <c r="F17" s="153"/>
      <c r="G17" s="65"/>
      <c r="H17" s="65"/>
      <c r="I17" s="65"/>
      <c r="J17" s="65">
        <f t="shared" si="18"/>
        <v>217.08126036484245</v>
      </c>
      <c r="K17" s="65">
        <f t="shared" si="19"/>
        <v>242.39204007039393</v>
      </c>
      <c r="L17" s="116">
        <f>$CM$13</f>
        <v>280.88742617615799</v>
      </c>
      <c r="M17" s="66">
        <f t="shared" si="1"/>
        <v>523.27946624655192</v>
      </c>
      <c r="N17" s="202">
        <v>3979</v>
      </c>
      <c r="O17" s="153"/>
      <c r="P17" s="153">
        <v>1626</v>
      </c>
      <c r="Q17" s="65"/>
      <c r="R17" s="65"/>
      <c r="S17" s="65"/>
      <c r="T17" s="65">
        <f t="shared" si="20"/>
        <v>228.92581562203873</v>
      </c>
      <c r="U17" s="116">
        <f>$CM$13*$U$5/$V$5</f>
        <v>229.81698505322018</v>
      </c>
      <c r="V17" s="65">
        <f t="shared" si="21"/>
        <v>97.322886059418863</v>
      </c>
      <c r="W17" s="66">
        <f t="shared" si="3"/>
        <v>458.74280067525882</v>
      </c>
      <c r="X17" s="153"/>
      <c r="Y17" s="153">
        <v>1626</v>
      </c>
      <c r="Z17" s="221">
        <v>2113</v>
      </c>
      <c r="AA17" s="65"/>
      <c r="AB17" s="65"/>
      <c r="AD17" s="116">
        <f>$CM$13*$J$5/$L$5</f>
        <v>217.04937477248572</v>
      </c>
      <c r="AE17" s="65">
        <f t="shared" si="22"/>
        <v>79.627815866797249</v>
      </c>
      <c r="AF17" s="65">
        <f t="shared" si="24"/>
        <v>273.51329602984276</v>
      </c>
      <c r="AG17" s="66">
        <f t="shared" si="5"/>
        <v>490.5626708023284</v>
      </c>
      <c r="AH17" s="153">
        <v>1626</v>
      </c>
      <c r="AI17" s="221">
        <v>2113</v>
      </c>
      <c r="AJ17" s="222"/>
      <c r="AK17" s="65"/>
      <c r="AL17" s="65"/>
      <c r="AM17" s="14"/>
      <c r="AN17" s="65">
        <f t="shared" si="23"/>
        <v>75.204048318641853</v>
      </c>
      <c r="AO17" s="65">
        <f t="shared" si="26"/>
        <v>235.28449240607512</v>
      </c>
      <c r="AP17" s="65">
        <f t="shared" si="28"/>
        <v>0</v>
      </c>
      <c r="AQ17" s="66">
        <f t="shared" si="7"/>
        <v>310.48854072471698</v>
      </c>
      <c r="AR17" s="221">
        <v>2113</v>
      </c>
      <c r="AS17" s="222"/>
      <c r="AT17" s="120"/>
      <c r="AU17" s="65"/>
      <c r="AV17" s="79"/>
      <c r="AW17" s="62"/>
      <c r="AX17" s="65">
        <f t="shared" si="27"/>
        <v>221.20908606448171</v>
      </c>
      <c r="AY17" s="65">
        <f t="shared" si="29"/>
        <v>0</v>
      </c>
      <c r="AZ17" s="65">
        <f>AT17/AT$2*AT$5*AZ$5</f>
        <v>0</v>
      </c>
      <c r="BA17" s="66">
        <f t="shared" si="9"/>
        <v>221.20908606448171</v>
      </c>
      <c r="BB17" s="222"/>
      <c r="BC17" s="121"/>
      <c r="BD17" s="219">
        <v>6293</v>
      </c>
      <c r="BE17" s="65"/>
      <c r="BF17" s="79"/>
      <c r="BG17" s="62"/>
      <c r="BH17" s="65">
        <f t="shared" si="30"/>
        <v>0</v>
      </c>
      <c r="BI17" s="65">
        <f>BC17/BC$2*BC$5*BI$5</f>
        <v>0</v>
      </c>
      <c r="BJ17" s="65">
        <f t="shared" si="15"/>
        <v>469.37211825332247</v>
      </c>
      <c r="BK17" s="66">
        <f t="shared" si="11"/>
        <v>469.37211825332247</v>
      </c>
      <c r="BL17" s="121"/>
      <c r="BM17" s="85">
        <v>6293</v>
      </c>
      <c r="BN17" s="207">
        <v>1580</v>
      </c>
      <c r="BO17" s="84"/>
      <c r="BP17" s="13"/>
      <c r="BQ17" s="84"/>
      <c r="BR17" s="65">
        <f>BL17/BL$2*BL$5*BR$5</f>
        <v>0</v>
      </c>
      <c r="BS17" s="65">
        <f t="shared" si="16"/>
        <v>384.03173311635476</v>
      </c>
      <c r="BT17" s="65">
        <f>BN17/BN$2*BN$5*BT$5</f>
        <v>319.39451103687696</v>
      </c>
      <c r="BU17" s="66">
        <f t="shared" si="12"/>
        <v>703.42624415323166</v>
      </c>
      <c r="BV17" s="85">
        <v>6293</v>
      </c>
      <c r="BW17" s="207">
        <v>1580</v>
      </c>
      <c r="BX17" s="93">
        <v>4280</v>
      </c>
      <c r="BY17" s="84"/>
      <c r="BZ17" s="13"/>
      <c r="CA17" s="84"/>
      <c r="CB17" s="65">
        <f t="shared" si="14"/>
        <v>362.6966368321128</v>
      </c>
      <c r="CC17" s="65">
        <f>BW17/BW$2*BW$5*CC$5</f>
        <v>286.47396345057967</v>
      </c>
      <c r="CD17" s="65">
        <f t="shared" si="25"/>
        <v>411.0552231585915</v>
      </c>
      <c r="CE17" s="66">
        <f t="shared" si="13"/>
        <v>773.75185999070413</v>
      </c>
      <c r="CF17" s="13"/>
      <c r="CG17" s="162" t="s">
        <v>32</v>
      </c>
      <c r="CH17" s="162" t="s">
        <v>150</v>
      </c>
      <c r="CI17" s="124">
        <v>2019</v>
      </c>
      <c r="CJ17" s="133">
        <v>472.58380872483201</v>
      </c>
      <c r="CK17" s="133">
        <v>431.91407453033599</v>
      </c>
      <c r="CL17" s="133">
        <v>431.91407453033599</v>
      </c>
      <c r="CM17" s="125">
        <f t="shared" si="17"/>
        <v>448.95461828859038</v>
      </c>
      <c r="CN17" s="157"/>
      <c r="CO17" s="13"/>
    </row>
    <row r="18" spans="1:93" ht="12.9" customHeight="1" x14ac:dyDescent="0.3">
      <c r="A18" s="59">
        <v>11</v>
      </c>
      <c r="B18" s="199" t="s">
        <v>51</v>
      </c>
      <c r="C18" s="61" t="s">
        <v>33</v>
      </c>
      <c r="D18" s="200">
        <v>6819</v>
      </c>
      <c r="E18" s="210">
        <v>5942</v>
      </c>
      <c r="F18" s="210">
        <v>8985</v>
      </c>
      <c r="G18" s="201"/>
      <c r="H18" s="201"/>
      <c r="I18" s="201"/>
      <c r="J18" s="65">
        <f t="shared" si="18"/>
        <v>400.50787728026535</v>
      </c>
      <c r="K18" s="65">
        <f t="shared" si="19"/>
        <v>361.97373764721806</v>
      </c>
      <c r="L18" s="65">
        <f t="shared" ref="L18:L49" si="31">F18/F$2*F$5*L$5</f>
        <v>451.67260762270359</v>
      </c>
      <c r="M18" s="66">
        <f t="shared" si="1"/>
        <v>852.18048490296906</v>
      </c>
      <c r="N18" s="216">
        <v>5942</v>
      </c>
      <c r="O18" s="210">
        <v>8985</v>
      </c>
      <c r="P18" s="210">
        <v>8179</v>
      </c>
      <c r="Q18" s="201"/>
      <c r="R18" s="201"/>
      <c r="S18" s="201"/>
      <c r="T18" s="65">
        <f t="shared" si="20"/>
        <v>341.86408555570597</v>
      </c>
      <c r="U18" s="65">
        <f t="shared" ref="U18:U49" si="32">O18/O$2*O$5*U$5</f>
        <v>369.55031532766657</v>
      </c>
      <c r="V18" s="65">
        <f t="shared" si="21"/>
        <v>489.54728479703999</v>
      </c>
      <c r="W18" s="66">
        <f t="shared" si="3"/>
        <v>859.09760012470656</v>
      </c>
      <c r="X18" s="210">
        <v>8985</v>
      </c>
      <c r="Y18" s="210">
        <v>8179</v>
      </c>
      <c r="Z18" s="221">
        <v>2172</v>
      </c>
      <c r="AA18" s="201"/>
      <c r="AB18" s="201"/>
      <c r="AD18" s="65">
        <f t="shared" ref="AD18:AD49" si="33">X18/X$2*X$5*AD$5</f>
        <v>349.01974225390728</v>
      </c>
      <c r="AE18" s="65">
        <f t="shared" si="22"/>
        <v>400.53868756121454</v>
      </c>
      <c r="AF18" s="65">
        <f t="shared" si="24"/>
        <v>281.15043964828141</v>
      </c>
      <c r="AG18" s="66">
        <f t="shared" si="5"/>
        <v>749.55842981512183</v>
      </c>
      <c r="AH18" s="210">
        <v>8179</v>
      </c>
      <c r="AI18" s="221">
        <v>2172</v>
      </c>
      <c r="AJ18" s="222">
        <v>5184</v>
      </c>
      <c r="AK18" s="201"/>
      <c r="AL18" s="201"/>
      <c r="AN18" s="65">
        <f t="shared" si="23"/>
        <v>378.28653825225814</v>
      </c>
      <c r="AO18" s="65">
        <f t="shared" si="26"/>
        <v>241.85419664268585</v>
      </c>
      <c r="AP18" s="65">
        <f t="shared" si="28"/>
        <v>439.05143209116108</v>
      </c>
      <c r="AQ18" s="66">
        <f t="shared" si="7"/>
        <v>817.33797034341933</v>
      </c>
      <c r="AR18" s="221">
        <v>2172</v>
      </c>
      <c r="AS18" s="222">
        <v>5184</v>
      </c>
      <c r="AT18" s="120">
        <v>3680</v>
      </c>
      <c r="AU18" s="201"/>
      <c r="AV18" s="205"/>
      <c r="AW18" s="65">
        <f>$CL$55</f>
        <v>13.232346644295296</v>
      </c>
      <c r="AX18" s="65">
        <f t="shared" si="27"/>
        <v>227.38577138289369</v>
      </c>
      <c r="AY18" s="65">
        <f t="shared" si="29"/>
        <v>359.2238989836772</v>
      </c>
      <c r="AZ18" s="65">
        <f>AT18/AT$2*AT$5*AZ$5</f>
        <v>397.32885906040264</v>
      </c>
      <c r="BA18" s="66">
        <f t="shared" si="9"/>
        <v>769.7851046883751</v>
      </c>
      <c r="BB18" s="222">
        <v>5184</v>
      </c>
      <c r="BC18" s="121">
        <v>3680</v>
      </c>
      <c r="BD18" s="219">
        <v>6582</v>
      </c>
      <c r="BE18" s="205"/>
      <c r="BF18" s="65"/>
      <c r="BG18" s="65"/>
      <c r="BH18" s="65">
        <f t="shared" si="30"/>
        <v>353.47344777795604</v>
      </c>
      <c r="BI18" s="65">
        <f>BC18/BC$2*BC$5*BI$5</f>
        <v>358.84774307255452</v>
      </c>
      <c r="BJ18" s="65">
        <f t="shared" si="15"/>
        <v>490.92758340113915</v>
      </c>
      <c r="BK18" s="66">
        <f t="shared" si="11"/>
        <v>849.77532647369355</v>
      </c>
      <c r="BL18" s="121">
        <v>3680</v>
      </c>
      <c r="BM18" s="85">
        <v>6582</v>
      </c>
      <c r="BN18" s="207">
        <v>2142</v>
      </c>
      <c r="BO18" s="84"/>
      <c r="BQ18" s="84"/>
      <c r="BR18" s="65">
        <f>BL18/BL$2*BL$5*BR$5</f>
        <v>337.82878031267336</v>
      </c>
      <c r="BS18" s="65">
        <f t="shared" si="16"/>
        <v>401.6680227827502</v>
      </c>
      <c r="BT18" s="65">
        <f>BN18/BN$2*BN$5*BT$5</f>
        <v>433.00192572214581</v>
      </c>
      <c r="BU18" s="66">
        <f t="shared" si="12"/>
        <v>834.66994850489596</v>
      </c>
      <c r="BV18" s="85">
        <v>6582</v>
      </c>
      <c r="BW18" s="207">
        <v>2142</v>
      </c>
      <c r="BY18" s="84"/>
      <c r="CA18" s="84"/>
      <c r="CB18" s="65">
        <f t="shared" si="14"/>
        <v>379.35313262815299</v>
      </c>
      <c r="CC18" s="65">
        <f>BW18/BW$2*BW$5*CC$5</f>
        <v>388.37166437414027</v>
      </c>
      <c r="CD18" s="65">
        <f t="shared" si="25"/>
        <v>0</v>
      </c>
      <c r="CE18" s="66">
        <f t="shared" si="13"/>
        <v>767.72479700229326</v>
      </c>
      <c r="CG18" s="162" t="s">
        <v>73</v>
      </c>
      <c r="CH18" s="162" t="s">
        <v>150</v>
      </c>
      <c r="CI18" s="124">
        <v>2019</v>
      </c>
      <c r="CJ18" s="133">
        <v>472.58380872483201</v>
      </c>
      <c r="CK18" s="133">
        <v>404.81983369263901</v>
      </c>
      <c r="CL18" s="133">
        <v>431.91407453033599</v>
      </c>
      <c r="CM18" s="125">
        <f t="shared" si="17"/>
        <v>420.79141345129813</v>
      </c>
      <c r="CN18" s="126"/>
    </row>
    <row r="19" spans="1:93" ht="12.9" customHeight="1" x14ac:dyDescent="0.3">
      <c r="A19" s="59">
        <v>12</v>
      </c>
      <c r="B19" s="199" t="s">
        <v>151</v>
      </c>
      <c r="C19" s="61" t="s">
        <v>74</v>
      </c>
      <c r="D19" s="200">
        <v>6363</v>
      </c>
      <c r="E19" s="153"/>
      <c r="F19" s="210">
        <v>8578</v>
      </c>
      <c r="G19" s="201"/>
      <c r="H19" s="201"/>
      <c r="I19" s="201"/>
      <c r="J19" s="65">
        <f t="shared" si="18"/>
        <v>373.72512437810946</v>
      </c>
      <c r="K19" s="65">
        <f t="shared" si="19"/>
        <v>0</v>
      </c>
      <c r="L19" s="65">
        <f t="shared" si="31"/>
        <v>431.21286902476919</v>
      </c>
      <c r="M19" s="66">
        <f t="shared" si="1"/>
        <v>804.93799340287865</v>
      </c>
      <c r="N19" s="159"/>
      <c r="O19" s="210">
        <v>8578</v>
      </c>
      <c r="P19" s="210">
        <v>7793</v>
      </c>
      <c r="Q19" s="201"/>
      <c r="R19" s="201"/>
      <c r="S19" s="201"/>
      <c r="T19" s="65">
        <f t="shared" si="20"/>
        <v>0</v>
      </c>
      <c r="U19" s="65">
        <f t="shared" si="32"/>
        <v>352.8105292020839</v>
      </c>
      <c r="V19" s="65">
        <f t="shared" si="21"/>
        <v>466.44357383828492</v>
      </c>
      <c r="W19" s="66">
        <f t="shared" si="3"/>
        <v>819.25410304036882</v>
      </c>
      <c r="X19" s="210">
        <v>8578</v>
      </c>
      <c r="Y19" s="210">
        <v>7793</v>
      </c>
      <c r="Z19" s="203">
        <v>2821</v>
      </c>
      <c r="AA19" s="201"/>
      <c r="AB19" s="201"/>
      <c r="AD19" s="65">
        <f t="shared" si="33"/>
        <v>333.20994424641253</v>
      </c>
      <c r="AE19" s="65">
        <f t="shared" si="22"/>
        <v>381.63565132223312</v>
      </c>
      <c r="AF19" s="65">
        <f t="shared" si="24"/>
        <v>365.15901945110579</v>
      </c>
      <c r="AG19" s="66">
        <f t="shared" si="5"/>
        <v>746.79467077333879</v>
      </c>
      <c r="AH19" s="210">
        <v>7793</v>
      </c>
      <c r="AI19" s="203">
        <v>2821</v>
      </c>
      <c r="AJ19" s="204">
        <v>5842</v>
      </c>
      <c r="AK19" s="201"/>
      <c r="AL19" s="201"/>
      <c r="AN19" s="65">
        <f t="shared" si="23"/>
        <v>360.43367069322017</v>
      </c>
      <c r="AO19" s="65">
        <f t="shared" si="26"/>
        <v>314.12094324540368</v>
      </c>
      <c r="AP19" s="65">
        <f t="shared" si="28"/>
        <v>494.77979673544809</v>
      </c>
      <c r="AQ19" s="66">
        <f t="shared" si="7"/>
        <v>855.21346742866831</v>
      </c>
      <c r="AR19" s="203">
        <v>2821</v>
      </c>
      <c r="AS19" s="204">
        <v>5842</v>
      </c>
      <c r="AT19" s="136"/>
      <c r="AU19" s="201"/>
      <c r="AV19" s="205"/>
      <c r="AW19" s="62"/>
      <c r="AX19" s="65">
        <f t="shared" si="27"/>
        <v>295.329309885425</v>
      </c>
      <c r="AY19" s="65">
        <f t="shared" si="29"/>
        <v>404.81983369263935</v>
      </c>
      <c r="AZ19" s="116">
        <f>$CM$18</f>
        <v>420.79141345129813</v>
      </c>
      <c r="BA19" s="66">
        <f t="shared" si="9"/>
        <v>825.61124714393748</v>
      </c>
      <c r="BB19" s="204">
        <v>5842</v>
      </c>
      <c r="BC19" s="121"/>
      <c r="BD19" s="219">
        <v>6789</v>
      </c>
      <c r="BE19" s="205"/>
      <c r="BF19" s="62"/>
      <c r="BG19" s="62"/>
      <c r="BH19" s="65">
        <f t="shared" si="30"/>
        <v>398.33948339483391</v>
      </c>
      <c r="BI19" s="116">
        <f>$CM$24</f>
        <v>380.03795993674163</v>
      </c>
      <c r="BJ19" s="65">
        <f t="shared" si="15"/>
        <v>506.36696501220501</v>
      </c>
      <c r="BK19" s="66">
        <f t="shared" si="11"/>
        <v>904.70644840703881</v>
      </c>
      <c r="BM19" s="85">
        <v>6789</v>
      </c>
      <c r="BN19" s="215"/>
      <c r="BO19" s="84"/>
      <c r="BQ19" s="84"/>
      <c r="BR19" s="116">
        <f>$CM$28</f>
        <v>357.77781233526565</v>
      </c>
      <c r="BS19" s="65">
        <f t="shared" si="16"/>
        <v>414.30024410089504</v>
      </c>
      <c r="BT19" s="116">
        <f>$CM$31</f>
        <v>385.61334190476191</v>
      </c>
      <c r="BU19" s="66">
        <f t="shared" si="12"/>
        <v>799.91358600565695</v>
      </c>
      <c r="BV19" s="85">
        <v>6789</v>
      </c>
      <c r="BW19" s="215"/>
      <c r="BY19" s="84"/>
      <c r="CA19" s="84"/>
      <c r="CB19" s="65">
        <f t="shared" si="14"/>
        <v>391.28356387306752</v>
      </c>
      <c r="CC19" s="116">
        <f>$CM$34</f>
        <v>366.21265159663864</v>
      </c>
      <c r="CD19" s="65">
        <f t="shared" si="25"/>
        <v>0</v>
      </c>
      <c r="CE19" s="66">
        <f t="shared" si="13"/>
        <v>757.49621546970616</v>
      </c>
      <c r="CG19" s="162" t="s">
        <v>145</v>
      </c>
      <c r="CH19" s="161" t="s">
        <v>150</v>
      </c>
      <c r="CI19" s="124">
        <v>2019</v>
      </c>
      <c r="CJ19" s="133">
        <v>472.58380872483201</v>
      </c>
      <c r="CK19" s="131">
        <v>390.47582383738802</v>
      </c>
      <c r="CL19" s="133">
        <v>431.91407453033599</v>
      </c>
      <c r="CM19" s="125">
        <f t="shared" si="17"/>
        <v>405.88148147861432</v>
      </c>
      <c r="CN19" s="126"/>
    </row>
    <row r="20" spans="1:93" s="12" customFormat="1" ht="12.9" customHeight="1" x14ac:dyDescent="0.3">
      <c r="A20" s="59">
        <v>13</v>
      </c>
      <c r="B20" s="199" t="s">
        <v>114</v>
      </c>
      <c r="C20" s="61" t="s">
        <v>33</v>
      </c>
      <c r="D20" s="200">
        <v>5332</v>
      </c>
      <c r="E20" s="200">
        <v>5044</v>
      </c>
      <c r="F20" s="210">
        <v>7482</v>
      </c>
      <c r="G20" s="201"/>
      <c r="H20" s="201"/>
      <c r="I20" s="201"/>
      <c r="J20" s="65">
        <f t="shared" si="18"/>
        <v>313.17025981205086</v>
      </c>
      <c r="K20" s="65">
        <f t="shared" si="19"/>
        <v>307.26952754839579</v>
      </c>
      <c r="L20" s="65">
        <f t="shared" si="31"/>
        <v>376.11735673156022</v>
      </c>
      <c r="M20" s="66">
        <f t="shared" si="1"/>
        <v>689.28761654361108</v>
      </c>
      <c r="N20" s="202">
        <v>5044</v>
      </c>
      <c r="O20" s="210">
        <v>7482</v>
      </c>
      <c r="P20" s="210">
        <v>6117</v>
      </c>
      <c r="Q20" s="201"/>
      <c r="R20" s="201"/>
      <c r="S20" s="201"/>
      <c r="T20" s="65">
        <f t="shared" si="20"/>
        <v>290.19899824015158</v>
      </c>
      <c r="U20" s="65">
        <f t="shared" si="32"/>
        <v>307.7323827803674</v>
      </c>
      <c r="V20" s="65">
        <f t="shared" si="21"/>
        <v>366.12797910545214</v>
      </c>
      <c r="W20" s="66">
        <f t="shared" si="3"/>
        <v>673.86036188581954</v>
      </c>
      <c r="X20" s="210">
        <v>7482</v>
      </c>
      <c r="Y20" s="210">
        <v>6117</v>
      </c>
      <c r="Z20" s="221">
        <v>2574</v>
      </c>
      <c r="AA20" s="201"/>
      <c r="AB20" s="201"/>
      <c r="AD20" s="65">
        <f t="shared" si="33"/>
        <v>290.63613929256923</v>
      </c>
      <c r="AE20" s="65">
        <f t="shared" si="22"/>
        <v>299.55925563173355</v>
      </c>
      <c r="AF20" s="65">
        <f t="shared" si="24"/>
        <v>333.18657074340524</v>
      </c>
      <c r="AG20" s="66">
        <f t="shared" si="5"/>
        <v>632.74582637513868</v>
      </c>
      <c r="AH20" s="210">
        <v>6117</v>
      </c>
      <c r="AI20" s="221">
        <v>2574</v>
      </c>
      <c r="AJ20" s="222">
        <v>3937</v>
      </c>
      <c r="AK20" s="201"/>
      <c r="AL20" s="201"/>
      <c r="AM20" s="14"/>
      <c r="AN20" s="65">
        <f t="shared" si="23"/>
        <v>282.91707476330396</v>
      </c>
      <c r="AO20" s="65">
        <f t="shared" si="26"/>
        <v>286.61726618705035</v>
      </c>
      <c r="AP20" s="65">
        <f t="shared" si="28"/>
        <v>333.43855866954112</v>
      </c>
      <c r="AQ20" s="66">
        <f t="shared" si="7"/>
        <v>620.05582485659158</v>
      </c>
      <c r="AR20" s="221">
        <v>2574</v>
      </c>
      <c r="AS20" s="222">
        <v>3937</v>
      </c>
      <c r="AT20" s="127">
        <v>2690</v>
      </c>
      <c r="AU20" s="201"/>
      <c r="AV20" s="205"/>
      <c r="AW20" s="62"/>
      <c r="AX20" s="65">
        <f t="shared" si="27"/>
        <v>269.47098321342924</v>
      </c>
      <c r="AY20" s="65">
        <f t="shared" si="29"/>
        <v>272.81336618417004</v>
      </c>
      <c r="AZ20" s="65">
        <f t="shared" ref="AZ20:AZ48" si="34">AT20/AT$2*AT$5*AZ$5</f>
        <v>290.43875838926175</v>
      </c>
      <c r="BA20" s="66">
        <f t="shared" si="9"/>
        <v>563.25212457343173</v>
      </c>
      <c r="BB20" s="222">
        <v>3937</v>
      </c>
      <c r="BC20" s="128">
        <v>2690</v>
      </c>
      <c r="BD20" s="219">
        <v>5684</v>
      </c>
      <c r="BE20" s="201"/>
      <c r="BF20" s="205"/>
      <c r="BG20" s="62"/>
      <c r="BH20" s="65">
        <f t="shared" si="30"/>
        <v>268.44617359217068</v>
      </c>
      <c r="BI20" s="65">
        <f t="shared" ref="BI20:BI48" si="35">BC20/BC$2*BC$5*BI$5</f>
        <v>262.3098991481445</v>
      </c>
      <c r="BJ20" s="65">
        <f t="shared" si="15"/>
        <v>423.94901003525899</v>
      </c>
      <c r="BK20" s="66">
        <f t="shared" si="11"/>
        <v>692.39518362742967</v>
      </c>
      <c r="BL20" s="128">
        <v>2690</v>
      </c>
      <c r="BM20" s="85">
        <v>5684</v>
      </c>
      <c r="BN20" s="215"/>
      <c r="BO20" s="84"/>
      <c r="BP20" s="13"/>
      <c r="BQ20" s="84"/>
      <c r="BR20" s="65">
        <f t="shared" ref="BR20:BR48" si="36">BL20/BL$2*BL$5*BR$5</f>
        <v>246.9454943046444</v>
      </c>
      <c r="BS20" s="65">
        <f t="shared" si="16"/>
        <v>346.86737184703009</v>
      </c>
      <c r="BT20" s="65">
        <f t="shared" ref="BT20:BT51" si="37">BN20/BN$2*BN$5*BT$5</f>
        <v>0</v>
      </c>
      <c r="BU20" s="66">
        <f t="shared" si="12"/>
        <v>593.81286615167448</v>
      </c>
      <c r="BV20" s="85">
        <v>5684</v>
      </c>
      <c r="BW20" s="215"/>
      <c r="BX20" s="93">
        <v>4411</v>
      </c>
      <c r="BY20" s="84"/>
      <c r="BZ20" s="13"/>
      <c r="CA20" s="84"/>
      <c r="CB20" s="65">
        <f t="shared" si="14"/>
        <v>327.59696229997286</v>
      </c>
      <c r="CC20" s="65">
        <f t="shared" ref="CC20:CC51" si="38">BW20/BW$2*BW$5*CC$5</f>
        <v>0</v>
      </c>
      <c r="CD20" s="65">
        <f t="shared" si="25"/>
        <v>423.63658629732413</v>
      </c>
      <c r="CE20" s="66">
        <f t="shared" si="13"/>
        <v>751.23354859729693</v>
      </c>
      <c r="CF20" s="13"/>
      <c r="CG20" s="162" t="s">
        <v>30</v>
      </c>
      <c r="CH20" s="162" t="s">
        <v>150</v>
      </c>
      <c r="CI20" s="124">
        <v>2019</v>
      </c>
      <c r="CJ20" s="133">
        <v>472.58380872483201</v>
      </c>
      <c r="CK20" s="133">
        <v>416.80782260548199</v>
      </c>
      <c r="CL20" s="133">
        <v>431.91407453033599</v>
      </c>
      <c r="CM20" s="125">
        <f t="shared" si="17"/>
        <v>433.25237109030473</v>
      </c>
      <c r="CN20" s="157"/>
      <c r="CO20" s="13"/>
    </row>
    <row r="21" spans="1:93" ht="12.9" customHeight="1" x14ac:dyDescent="0.3">
      <c r="A21" s="59">
        <v>14</v>
      </c>
      <c r="B21" s="199" t="s">
        <v>130</v>
      </c>
      <c r="C21" s="61" t="s">
        <v>74</v>
      </c>
      <c r="D21" s="200">
        <v>5281</v>
      </c>
      <c r="E21" s="210">
        <v>3076</v>
      </c>
      <c r="F21" s="210">
        <v>7294</v>
      </c>
      <c r="G21" s="201"/>
      <c r="H21" s="201"/>
      <c r="I21" s="201"/>
      <c r="J21" s="65">
        <f t="shared" si="18"/>
        <v>310.17482034273081</v>
      </c>
      <c r="K21" s="65">
        <f t="shared" si="19"/>
        <v>187.38324082848249</v>
      </c>
      <c r="L21" s="65">
        <f t="shared" si="31"/>
        <v>366.66666666666663</v>
      </c>
      <c r="M21" s="66">
        <f t="shared" si="1"/>
        <v>676.8414870093975</v>
      </c>
      <c r="N21" s="216">
        <v>3076</v>
      </c>
      <c r="O21" s="210">
        <v>7294</v>
      </c>
      <c r="P21" s="210">
        <v>6296</v>
      </c>
      <c r="Q21" s="201"/>
      <c r="R21" s="201"/>
      <c r="S21" s="201"/>
      <c r="T21" s="65">
        <f t="shared" si="20"/>
        <v>176.97306078245566</v>
      </c>
      <c r="U21" s="65">
        <f t="shared" si="32"/>
        <v>300</v>
      </c>
      <c r="V21" s="65">
        <f t="shared" si="21"/>
        <v>376.84187615627377</v>
      </c>
      <c r="W21" s="66">
        <f t="shared" si="3"/>
        <v>676.84187615627388</v>
      </c>
      <c r="X21" s="210">
        <v>7294</v>
      </c>
      <c r="Y21" s="210">
        <v>6296</v>
      </c>
      <c r="Z21" s="203">
        <v>2515</v>
      </c>
      <c r="AA21" s="201"/>
      <c r="AB21" s="201"/>
      <c r="AD21" s="65">
        <f t="shared" si="33"/>
        <v>283.33333333333331</v>
      </c>
      <c r="AE21" s="65">
        <f t="shared" si="22"/>
        <v>308.32517140058764</v>
      </c>
      <c r="AF21" s="65">
        <f t="shared" si="24"/>
        <v>325.54942712496671</v>
      </c>
      <c r="AG21" s="66">
        <f t="shared" si="5"/>
        <v>633.87459852555435</v>
      </c>
      <c r="AH21" s="210">
        <v>6296</v>
      </c>
      <c r="AI21" s="203">
        <v>2515</v>
      </c>
      <c r="AJ21" s="204">
        <v>4333</v>
      </c>
      <c r="AK21" s="201"/>
      <c r="AL21" s="201"/>
      <c r="AN21" s="65">
        <f t="shared" si="23"/>
        <v>291.19599521166612</v>
      </c>
      <c r="AO21" s="65">
        <f t="shared" si="26"/>
        <v>280.04756195043961</v>
      </c>
      <c r="AP21" s="65">
        <f t="shared" si="28"/>
        <v>366.97720973206037</v>
      </c>
      <c r="AQ21" s="66">
        <f t="shared" si="7"/>
        <v>658.17320494372643</v>
      </c>
      <c r="AR21" s="203">
        <v>2515</v>
      </c>
      <c r="AS21" s="204">
        <v>4333</v>
      </c>
      <c r="AT21" s="107">
        <v>2270</v>
      </c>
      <c r="AU21" s="201"/>
      <c r="AV21" s="205"/>
      <c r="AW21" s="62"/>
      <c r="AX21" s="65">
        <f t="shared" si="27"/>
        <v>263.29429789501728</v>
      </c>
      <c r="AY21" s="65">
        <f t="shared" si="29"/>
        <v>300.25408068986758</v>
      </c>
      <c r="AZ21" s="65">
        <f t="shared" si="34"/>
        <v>245.09144295302013</v>
      </c>
      <c r="BA21" s="66">
        <f t="shared" si="9"/>
        <v>563.54837858488486</v>
      </c>
      <c r="BB21" s="204">
        <v>4333</v>
      </c>
      <c r="BC21" s="80">
        <v>2270</v>
      </c>
      <c r="BD21" s="219">
        <v>5410</v>
      </c>
      <c r="BE21" s="201"/>
      <c r="BF21" s="205"/>
      <c r="BG21" s="62"/>
      <c r="BH21" s="65">
        <f t="shared" si="30"/>
        <v>295.44761751965342</v>
      </c>
      <c r="BI21" s="65">
        <f t="shared" si="35"/>
        <v>221.35445021051601</v>
      </c>
      <c r="BJ21" s="65">
        <f t="shared" si="15"/>
        <v>403.51234065636015</v>
      </c>
      <c r="BK21" s="66">
        <f t="shared" si="11"/>
        <v>698.95995817601363</v>
      </c>
      <c r="BL21" s="80">
        <v>2270</v>
      </c>
      <c r="BM21" s="85">
        <v>5410</v>
      </c>
      <c r="BN21" s="207">
        <v>1128</v>
      </c>
      <c r="BO21" s="84"/>
      <c r="BQ21" s="84"/>
      <c r="BR21" s="65">
        <f t="shared" si="36"/>
        <v>208.38894872548059</v>
      </c>
      <c r="BS21" s="65">
        <f t="shared" si="16"/>
        <v>330.14646053702194</v>
      </c>
      <c r="BT21" s="65">
        <f t="shared" si="37"/>
        <v>228.02342306936532</v>
      </c>
      <c r="BU21" s="66">
        <f t="shared" si="12"/>
        <v>558.1698836063872</v>
      </c>
      <c r="BV21" s="85">
        <v>5410</v>
      </c>
      <c r="BW21" s="207">
        <v>1128</v>
      </c>
      <c r="BX21" s="130">
        <v>4516</v>
      </c>
      <c r="BY21" s="84"/>
      <c r="CA21" s="84"/>
      <c r="CB21" s="65">
        <f t="shared" si="14"/>
        <v>311.80499050718743</v>
      </c>
      <c r="CC21" s="65">
        <f t="shared" si="38"/>
        <v>204.52065238750245</v>
      </c>
      <c r="CD21" s="65">
        <f t="shared" si="25"/>
        <v>433.72088499630826</v>
      </c>
      <c r="CE21" s="66">
        <f t="shared" si="13"/>
        <v>745.52587550349563</v>
      </c>
      <c r="CG21" s="229" t="s">
        <v>63</v>
      </c>
      <c r="CH21" s="231" t="s">
        <v>149</v>
      </c>
      <c r="CI21" s="124">
        <v>2018</v>
      </c>
      <c r="CJ21" s="133">
        <f>$BH$5</f>
        <v>425</v>
      </c>
      <c r="CK21" s="125">
        <v>354.18600663510603</v>
      </c>
      <c r="CL21" s="125">
        <v>372.80287769784201</v>
      </c>
      <c r="CM21" s="125">
        <f t="shared" si="17"/>
        <v>383.58770474628187</v>
      </c>
      <c r="CN21" s="126"/>
    </row>
    <row r="22" spans="1:93" ht="12.9" customHeight="1" x14ac:dyDescent="0.3">
      <c r="A22" s="59">
        <v>15</v>
      </c>
      <c r="B22" s="153" t="s">
        <v>96</v>
      </c>
      <c r="C22" s="209" t="s">
        <v>33</v>
      </c>
      <c r="D22" s="153"/>
      <c r="E22" s="59"/>
      <c r="F22" s="59"/>
      <c r="G22" s="65"/>
      <c r="H22" s="65"/>
      <c r="I22" s="65"/>
      <c r="J22" s="65">
        <f t="shared" si="18"/>
        <v>0</v>
      </c>
      <c r="K22" s="65">
        <f t="shared" si="19"/>
        <v>0</v>
      </c>
      <c r="L22" s="65">
        <f t="shared" si="31"/>
        <v>0</v>
      </c>
      <c r="M22" s="66">
        <f t="shared" si="1"/>
        <v>0</v>
      </c>
      <c r="N22" s="155"/>
      <c r="O22" s="59"/>
      <c r="P22" s="59">
        <v>5206</v>
      </c>
      <c r="Q22" s="65"/>
      <c r="R22" s="65"/>
      <c r="S22" s="65"/>
      <c r="T22" s="65">
        <f t="shared" si="20"/>
        <v>0</v>
      </c>
      <c r="U22" s="65">
        <f t="shared" si="32"/>
        <v>0</v>
      </c>
      <c r="V22" s="65">
        <f t="shared" si="21"/>
        <v>311.60082707585156</v>
      </c>
      <c r="W22" s="66">
        <f t="shared" si="3"/>
        <v>311.60082707585156</v>
      </c>
      <c r="X22" s="59"/>
      <c r="Y22" s="59">
        <v>5206</v>
      </c>
      <c r="Z22" s="221">
        <v>2612</v>
      </c>
      <c r="AA22" s="65"/>
      <c r="AB22" s="65"/>
      <c r="AD22" s="65">
        <f t="shared" si="33"/>
        <v>0</v>
      </c>
      <c r="AE22" s="65">
        <f t="shared" si="22"/>
        <v>254.94613124387857</v>
      </c>
      <c r="AF22" s="65">
        <f t="shared" si="24"/>
        <v>338.10540900612841</v>
      </c>
      <c r="AG22" s="66">
        <f t="shared" si="5"/>
        <v>593.05154025000695</v>
      </c>
      <c r="AH22" s="59">
        <v>5206</v>
      </c>
      <c r="AI22" s="221">
        <v>2612</v>
      </c>
      <c r="AJ22" s="222">
        <v>5628</v>
      </c>
      <c r="AK22" s="65"/>
      <c r="AL22" s="65"/>
      <c r="AN22" s="65">
        <f t="shared" si="23"/>
        <v>240.7824572858853</v>
      </c>
      <c r="AO22" s="65">
        <f t="shared" si="26"/>
        <v>290.84860111910467</v>
      </c>
      <c r="AP22" s="65">
        <f t="shared" si="28"/>
        <v>476.65537419156146</v>
      </c>
      <c r="AQ22" s="66">
        <f t="shared" si="7"/>
        <v>767.50397531066619</v>
      </c>
      <c r="AR22" s="221">
        <v>2612</v>
      </c>
      <c r="AS22" s="222">
        <v>5628</v>
      </c>
      <c r="AT22" s="107">
        <v>2826</v>
      </c>
      <c r="AU22" s="65"/>
      <c r="AV22" s="79"/>
      <c r="AW22" s="62"/>
      <c r="AX22" s="65">
        <f t="shared" si="27"/>
        <v>273.44918731681321</v>
      </c>
      <c r="AY22" s="65">
        <f t="shared" si="29"/>
        <v>389.99076070218666</v>
      </c>
      <c r="AZ22" s="65">
        <f t="shared" si="34"/>
        <v>305.12265100671141</v>
      </c>
      <c r="BA22" s="66">
        <f t="shared" si="9"/>
        <v>695.11341170889807</v>
      </c>
      <c r="BB22" s="222">
        <v>5628</v>
      </c>
      <c r="BC22" s="80">
        <v>2826</v>
      </c>
      <c r="BD22" s="219">
        <v>6746</v>
      </c>
      <c r="BE22" s="79"/>
      <c r="BF22" s="62"/>
      <c r="BG22" s="62"/>
      <c r="BH22" s="65">
        <f t="shared" si="30"/>
        <v>383.74779399967912</v>
      </c>
      <c r="BI22" s="65">
        <f t="shared" si="35"/>
        <v>275.5716635660433</v>
      </c>
      <c r="BJ22" s="65">
        <f t="shared" si="15"/>
        <v>503.15975047464065</v>
      </c>
      <c r="BK22" s="66">
        <f t="shared" si="11"/>
        <v>886.90754447431982</v>
      </c>
      <c r="BL22" s="80">
        <v>2826</v>
      </c>
      <c r="BM22" s="85">
        <v>6746</v>
      </c>
      <c r="BN22" s="207">
        <v>1491</v>
      </c>
      <c r="BO22" s="84"/>
      <c r="BQ22" s="84"/>
      <c r="BR22" s="65">
        <f t="shared" si="36"/>
        <v>259.43047096837364</v>
      </c>
      <c r="BS22" s="65">
        <f t="shared" si="16"/>
        <v>411.67615947925145</v>
      </c>
      <c r="BT22" s="65">
        <f t="shared" si="37"/>
        <v>301.40330123796423</v>
      </c>
      <c r="BU22" s="66">
        <f t="shared" si="12"/>
        <v>713.07946071721562</v>
      </c>
      <c r="BV22" s="85">
        <v>6746</v>
      </c>
      <c r="BW22" s="207">
        <v>1491</v>
      </c>
      <c r="BY22" s="84"/>
      <c r="CA22" s="84"/>
      <c r="CB22" s="65">
        <f t="shared" si="14"/>
        <v>388.80526173040414</v>
      </c>
      <c r="CC22" s="65">
        <f t="shared" si="38"/>
        <v>270.33713892709761</v>
      </c>
      <c r="CD22" s="116">
        <f>$CM$38</f>
        <v>349.98570329467861</v>
      </c>
      <c r="CE22" s="66">
        <f t="shared" si="13"/>
        <v>738.79096502508276</v>
      </c>
      <c r="CG22" s="123" t="s">
        <v>84</v>
      </c>
      <c r="CH22" s="231" t="s">
        <v>149</v>
      </c>
      <c r="CI22" s="124">
        <v>2018</v>
      </c>
      <c r="CJ22" s="133">
        <f>$BH$5</f>
        <v>425</v>
      </c>
      <c r="CK22" s="125">
        <v>300.67744041789098</v>
      </c>
      <c r="CL22" s="125">
        <v>401.68952007835497</v>
      </c>
      <c r="CM22" s="125">
        <f t="shared" si="17"/>
        <v>302.21977547495658</v>
      </c>
      <c r="CN22" s="126"/>
    </row>
    <row r="23" spans="1:93" ht="12.9" customHeight="1" x14ac:dyDescent="0.3">
      <c r="A23" s="59">
        <v>16</v>
      </c>
      <c r="B23" s="153" t="s">
        <v>152</v>
      </c>
      <c r="C23" s="153" t="s">
        <v>153</v>
      </c>
      <c r="D23" s="153"/>
      <c r="E23" s="153"/>
      <c r="F23" s="153"/>
      <c r="G23" s="65"/>
      <c r="H23" s="65"/>
      <c r="I23" s="65"/>
      <c r="J23" s="65">
        <f t="shared" si="18"/>
        <v>0</v>
      </c>
      <c r="K23" s="65">
        <f t="shared" si="19"/>
        <v>0</v>
      </c>
      <c r="L23" s="65">
        <f t="shared" si="31"/>
        <v>0</v>
      </c>
      <c r="M23" s="66">
        <f t="shared" si="1"/>
        <v>0</v>
      </c>
      <c r="N23" s="159"/>
      <c r="O23" s="153"/>
      <c r="P23" s="153"/>
      <c r="Q23" s="65"/>
      <c r="R23" s="65"/>
      <c r="S23" s="65"/>
      <c r="T23" s="65">
        <f t="shared" si="20"/>
        <v>0</v>
      </c>
      <c r="U23" s="65">
        <f t="shared" si="32"/>
        <v>0</v>
      </c>
      <c r="V23" s="65">
        <f t="shared" si="21"/>
        <v>0</v>
      </c>
      <c r="W23" s="66">
        <f t="shared" si="3"/>
        <v>0</v>
      </c>
      <c r="X23" s="153"/>
      <c r="Y23" s="153"/>
      <c r="Z23" s="233"/>
      <c r="AA23" s="65"/>
      <c r="AB23" s="65"/>
      <c r="AD23" s="65">
        <f t="shared" si="33"/>
        <v>0</v>
      </c>
      <c r="AE23" s="65">
        <f t="shared" si="22"/>
        <v>0</v>
      </c>
      <c r="AF23" s="65">
        <f t="shared" si="24"/>
        <v>0</v>
      </c>
      <c r="AG23" s="66">
        <f t="shared" si="5"/>
        <v>0</v>
      </c>
      <c r="AH23" s="153"/>
      <c r="AI23" s="233"/>
      <c r="AJ23" s="234"/>
      <c r="AK23" s="65"/>
      <c r="AL23" s="65"/>
      <c r="AN23" s="65">
        <f t="shared" si="23"/>
        <v>0</v>
      </c>
      <c r="AO23" s="65">
        <f t="shared" si="26"/>
        <v>0</v>
      </c>
      <c r="AP23" s="65">
        <f t="shared" si="28"/>
        <v>0</v>
      </c>
      <c r="AQ23" s="66">
        <f t="shared" si="7"/>
        <v>0</v>
      </c>
      <c r="AR23" s="233"/>
      <c r="AS23" s="234"/>
      <c r="AT23" s="148">
        <v>2639</v>
      </c>
      <c r="AU23" s="65"/>
      <c r="AV23" s="79"/>
      <c r="AW23" s="62"/>
      <c r="AX23" s="65">
        <f t="shared" si="27"/>
        <v>0</v>
      </c>
      <c r="AY23" s="65">
        <f t="shared" si="29"/>
        <v>0</v>
      </c>
      <c r="AZ23" s="65">
        <f t="shared" si="34"/>
        <v>284.93229865771809</v>
      </c>
      <c r="BA23" s="66">
        <f t="shared" si="9"/>
        <v>284.93229865771809</v>
      </c>
      <c r="BB23" s="234"/>
      <c r="BC23" s="149">
        <v>2639</v>
      </c>
      <c r="BD23" s="219">
        <v>5099</v>
      </c>
      <c r="BE23" s="65"/>
      <c r="BF23" s="79"/>
      <c r="BG23" s="62"/>
      <c r="BH23" s="65">
        <f t="shared" si="30"/>
        <v>0</v>
      </c>
      <c r="BI23" s="65">
        <f t="shared" si="35"/>
        <v>257.33673749143247</v>
      </c>
      <c r="BJ23" s="65">
        <f t="shared" si="15"/>
        <v>380.31597504746406</v>
      </c>
      <c r="BK23" s="66">
        <f t="shared" si="11"/>
        <v>637.65271253889659</v>
      </c>
      <c r="BL23" s="149">
        <v>2639</v>
      </c>
      <c r="BM23" s="235">
        <v>5099</v>
      </c>
      <c r="BN23" s="215"/>
      <c r="BO23" s="84"/>
      <c r="BQ23" s="84"/>
      <c r="BR23" s="65">
        <f t="shared" si="36"/>
        <v>242.26362805574593</v>
      </c>
      <c r="BS23" s="65">
        <f t="shared" si="16"/>
        <v>311.16761594792519</v>
      </c>
      <c r="BT23" s="65">
        <f t="shared" si="37"/>
        <v>0</v>
      </c>
      <c r="BU23" s="66">
        <f t="shared" si="12"/>
        <v>553.43124400367105</v>
      </c>
      <c r="BV23" s="235">
        <v>5099</v>
      </c>
      <c r="BW23" s="215"/>
      <c r="BX23" s="93">
        <v>4409</v>
      </c>
      <c r="BY23" s="84"/>
      <c r="CA23" s="84"/>
      <c r="CB23" s="65">
        <f t="shared" si="14"/>
        <v>293.88052617304044</v>
      </c>
      <c r="CC23" s="65">
        <f t="shared" si="38"/>
        <v>0</v>
      </c>
      <c r="CD23" s="65">
        <f>BX23/BX$2*BX$5*CD$5</f>
        <v>423.44450441734347</v>
      </c>
      <c r="CE23" s="66">
        <f t="shared" si="13"/>
        <v>717.3250305903839</v>
      </c>
      <c r="CG23" s="162" t="s">
        <v>32</v>
      </c>
      <c r="CH23" s="162" t="s">
        <v>150</v>
      </c>
      <c r="CI23" s="124">
        <v>2019</v>
      </c>
      <c r="CJ23" s="133">
        <f>$BI$5</f>
        <v>426.81428571428569</v>
      </c>
      <c r="CK23" s="133">
        <v>431.91407453033599</v>
      </c>
      <c r="CL23" s="133">
        <v>431.91407453033599</v>
      </c>
      <c r="CM23" s="125">
        <f t="shared" si="17"/>
        <v>405.4735714285714</v>
      </c>
      <c r="CN23" s="126">
        <v>2021</v>
      </c>
    </row>
    <row r="24" spans="1:93" ht="12.9" customHeight="1" x14ac:dyDescent="0.3">
      <c r="A24" s="59">
        <v>17</v>
      </c>
      <c r="B24" s="199" t="s">
        <v>121</v>
      </c>
      <c r="C24" s="61" t="s">
        <v>31</v>
      </c>
      <c r="D24" s="200">
        <v>3899</v>
      </c>
      <c r="E24" s="59"/>
      <c r="F24" s="210">
        <v>7169</v>
      </c>
      <c r="G24" s="201"/>
      <c r="H24" s="201"/>
      <c r="I24" s="201"/>
      <c r="J24" s="65">
        <f t="shared" si="18"/>
        <v>229.00428413488115</v>
      </c>
      <c r="K24" s="65">
        <f t="shared" si="19"/>
        <v>0</v>
      </c>
      <c r="L24" s="65">
        <f t="shared" si="31"/>
        <v>360.38296316607256</v>
      </c>
      <c r="M24" s="66">
        <f t="shared" si="1"/>
        <v>589.38724730095373</v>
      </c>
      <c r="N24" s="155"/>
      <c r="O24" s="210">
        <v>7169</v>
      </c>
      <c r="P24" s="210">
        <v>6033</v>
      </c>
      <c r="Q24" s="201"/>
      <c r="R24" s="201"/>
      <c r="S24" s="201"/>
      <c r="T24" s="65">
        <f t="shared" si="20"/>
        <v>0</v>
      </c>
      <c r="U24" s="65">
        <f t="shared" si="32"/>
        <v>294.85878804496843</v>
      </c>
      <c r="V24" s="65">
        <f t="shared" si="21"/>
        <v>361.10022853411687</v>
      </c>
      <c r="W24" s="66">
        <f t="shared" si="3"/>
        <v>655.9590165790853</v>
      </c>
      <c r="X24" s="210">
        <v>7169</v>
      </c>
      <c r="Y24" s="210">
        <v>6033</v>
      </c>
      <c r="Z24" s="221">
        <v>2924</v>
      </c>
      <c r="AA24" s="201"/>
      <c r="AB24" s="201"/>
      <c r="AD24" s="65">
        <f t="shared" si="33"/>
        <v>278.47774426469243</v>
      </c>
      <c r="AE24" s="65">
        <f t="shared" si="22"/>
        <v>295.44564152791384</v>
      </c>
      <c r="AF24" s="65">
        <f t="shared" si="24"/>
        <v>378.49166000532909</v>
      </c>
      <c r="AG24" s="66">
        <f t="shared" si="5"/>
        <v>673.93730153324293</v>
      </c>
      <c r="AH24" s="210">
        <v>6033</v>
      </c>
      <c r="AI24" s="221">
        <v>2924</v>
      </c>
      <c r="AJ24" s="222">
        <v>4018</v>
      </c>
      <c r="AK24" s="201"/>
      <c r="AL24" s="201"/>
      <c r="AN24" s="65">
        <f t="shared" si="23"/>
        <v>279.03199477636304</v>
      </c>
      <c r="AO24" s="65">
        <f t="shared" si="26"/>
        <v>325.59008792965631</v>
      </c>
      <c r="AP24" s="65">
        <f t="shared" si="28"/>
        <v>340.29873729596551</v>
      </c>
      <c r="AQ24" s="66">
        <f t="shared" si="7"/>
        <v>665.88882522562176</v>
      </c>
      <c r="AR24" s="221">
        <v>2924</v>
      </c>
      <c r="AS24" s="222">
        <v>4018</v>
      </c>
      <c r="AT24" s="148">
        <v>3067</v>
      </c>
      <c r="AU24" s="201"/>
      <c r="AV24" s="205"/>
      <c r="AW24" s="62"/>
      <c r="AX24" s="65">
        <f t="shared" si="27"/>
        <v>306.11233679722886</v>
      </c>
      <c r="AY24" s="65">
        <f t="shared" si="29"/>
        <v>278.42623960578993</v>
      </c>
      <c r="AZ24" s="65">
        <f t="shared" si="34"/>
        <v>331.14337248322141</v>
      </c>
      <c r="BA24" s="66">
        <f t="shared" si="9"/>
        <v>637.25570928045022</v>
      </c>
      <c r="BB24" s="222">
        <v>4018</v>
      </c>
      <c r="BC24" s="149">
        <v>3067</v>
      </c>
      <c r="BD24" s="219">
        <v>5822</v>
      </c>
      <c r="BE24" s="201"/>
      <c r="BF24" s="205"/>
      <c r="BG24" s="62"/>
      <c r="BH24" s="65">
        <f t="shared" si="30"/>
        <v>273.96919621370125</v>
      </c>
      <c r="BI24" s="65">
        <f t="shared" si="35"/>
        <v>299.07229021834917</v>
      </c>
      <c r="BJ24" s="65">
        <f t="shared" si="15"/>
        <v>434.24193110930298</v>
      </c>
      <c r="BK24" s="66">
        <f t="shared" si="11"/>
        <v>733.31422132765215</v>
      </c>
      <c r="BL24" s="149">
        <v>3067</v>
      </c>
      <c r="BM24" s="85">
        <v>5822</v>
      </c>
      <c r="BN24" s="207">
        <v>1486</v>
      </c>
      <c r="BO24" s="84"/>
      <c r="BQ24" s="84"/>
      <c r="BR24" s="65">
        <f t="shared" si="36"/>
        <v>281.55458402689379</v>
      </c>
      <c r="BS24" s="65">
        <f t="shared" si="16"/>
        <v>355.28885272579333</v>
      </c>
      <c r="BT24" s="65">
        <f t="shared" si="37"/>
        <v>300.39255911442984</v>
      </c>
      <c r="BU24" s="66">
        <f t="shared" si="12"/>
        <v>655.68141184022329</v>
      </c>
      <c r="BV24" s="85">
        <v>5822</v>
      </c>
      <c r="BW24" s="207">
        <v>1486</v>
      </c>
      <c r="BX24" s="93">
        <v>3706</v>
      </c>
      <c r="BY24" s="84"/>
      <c r="CA24" s="84"/>
      <c r="CB24" s="65">
        <f t="shared" si="14"/>
        <v>335.55058312991594</v>
      </c>
      <c r="CC24" s="65">
        <f t="shared" si="38"/>
        <v>269.43057575162118</v>
      </c>
      <c r="CD24" s="65">
        <f>BX24/BX$2*BX$5*CD$5</f>
        <v>355.92772360414489</v>
      </c>
      <c r="CE24" s="66">
        <f t="shared" si="13"/>
        <v>691.47830673406077</v>
      </c>
      <c r="CG24" s="162" t="s">
        <v>73</v>
      </c>
      <c r="CH24" s="162" t="s">
        <v>150</v>
      </c>
      <c r="CI24" s="124">
        <v>2019</v>
      </c>
      <c r="CJ24" s="133">
        <f>$BI$5</f>
        <v>426.81428571428569</v>
      </c>
      <c r="CK24" s="133">
        <v>404.81983369263901</v>
      </c>
      <c r="CL24" s="133">
        <v>431.91407453033599</v>
      </c>
      <c r="CM24" s="125">
        <f t="shared" si="17"/>
        <v>380.03795993674163</v>
      </c>
      <c r="CN24" s="126">
        <v>2021</v>
      </c>
    </row>
    <row r="25" spans="1:93" s="12" customFormat="1" ht="12.9" customHeight="1" x14ac:dyDescent="0.3">
      <c r="A25" s="59">
        <v>18</v>
      </c>
      <c r="B25" s="153" t="s">
        <v>154</v>
      </c>
      <c r="C25" s="153" t="s">
        <v>67</v>
      </c>
      <c r="D25" s="153"/>
      <c r="E25" s="153"/>
      <c r="F25" s="59"/>
      <c r="G25" s="65"/>
      <c r="H25" s="65"/>
      <c r="I25" s="65"/>
      <c r="J25" s="65">
        <f t="shared" si="18"/>
        <v>0</v>
      </c>
      <c r="K25" s="65">
        <f t="shared" si="19"/>
        <v>0</v>
      </c>
      <c r="L25" s="65">
        <f t="shared" si="31"/>
        <v>0</v>
      </c>
      <c r="M25" s="66">
        <f t="shared" si="1"/>
        <v>0</v>
      </c>
      <c r="N25" s="159"/>
      <c r="O25" s="59"/>
      <c r="P25" s="59"/>
      <c r="Q25" s="65"/>
      <c r="R25" s="65"/>
      <c r="S25" s="65"/>
      <c r="T25" s="65">
        <f t="shared" si="20"/>
        <v>0</v>
      </c>
      <c r="U25" s="65">
        <f t="shared" si="32"/>
        <v>0</v>
      </c>
      <c r="V25" s="65">
        <f t="shared" si="21"/>
        <v>0</v>
      </c>
      <c r="W25" s="66">
        <f t="shared" si="3"/>
        <v>0</v>
      </c>
      <c r="X25" s="59"/>
      <c r="Y25" s="59"/>
      <c r="Z25" s="203">
        <v>2209</v>
      </c>
      <c r="AA25" s="65"/>
      <c r="AB25" s="65"/>
      <c r="AD25" s="65">
        <f t="shared" si="33"/>
        <v>0</v>
      </c>
      <c r="AE25" s="65">
        <f t="shared" si="22"/>
        <v>0</v>
      </c>
      <c r="AF25" s="65">
        <f t="shared" si="24"/>
        <v>285.93983479882758</v>
      </c>
      <c r="AG25" s="66">
        <f t="shared" si="5"/>
        <v>285.93983479882758</v>
      </c>
      <c r="AH25" s="59"/>
      <c r="AI25" s="203">
        <v>2209</v>
      </c>
      <c r="AJ25" s="204">
        <v>3040</v>
      </c>
      <c r="AK25" s="65"/>
      <c r="AL25" s="65"/>
      <c r="AM25" s="14"/>
      <c r="AN25" s="65">
        <f t="shared" si="23"/>
        <v>0</v>
      </c>
      <c r="AO25" s="65">
        <f t="shared" si="26"/>
        <v>245.97418065547558</v>
      </c>
      <c r="AP25" s="65">
        <f t="shared" si="28"/>
        <v>257.46843239913767</v>
      </c>
      <c r="AQ25" s="66">
        <f t="shared" si="7"/>
        <v>503.44261305461328</v>
      </c>
      <c r="AR25" s="203">
        <v>2209</v>
      </c>
      <c r="AS25" s="204">
        <v>3040</v>
      </c>
      <c r="AT25" s="136"/>
      <c r="AU25" s="65"/>
      <c r="AV25" s="79"/>
      <c r="AW25" s="62"/>
      <c r="AX25" s="65">
        <f t="shared" si="27"/>
        <v>231.25928590460961</v>
      </c>
      <c r="AY25" s="65">
        <f t="shared" si="29"/>
        <v>210.65599014474898</v>
      </c>
      <c r="AZ25" s="65">
        <f t="shared" si="34"/>
        <v>0</v>
      </c>
      <c r="BA25" s="66">
        <f t="shared" si="9"/>
        <v>441.91527604935857</v>
      </c>
      <c r="BB25" s="204">
        <v>3040</v>
      </c>
      <c r="BC25" s="121"/>
      <c r="BD25" s="219">
        <v>2289</v>
      </c>
      <c r="BE25" s="65"/>
      <c r="BF25" s="79"/>
      <c r="BG25" s="62"/>
      <c r="BH25" s="65">
        <f t="shared" si="30"/>
        <v>207.28381196855446</v>
      </c>
      <c r="BI25" s="65">
        <f t="shared" si="35"/>
        <v>0</v>
      </c>
      <c r="BJ25" s="65">
        <f t="shared" si="15"/>
        <v>170.72823433685923</v>
      </c>
      <c r="BK25" s="66">
        <f t="shared" si="11"/>
        <v>378.01204630541372</v>
      </c>
      <c r="BL25" s="121"/>
      <c r="BM25" s="85">
        <v>2289</v>
      </c>
      <c r="BN25" s="220">
        <v>1565</v>
      </c>
      <c r="BO25" s="84"/>
      <c r="BP25" s="13"/>
      <c r="BQ25" s="84"/>
      <c r="BR25" s="65">
        <f t="shared" si="36"/>
        <v>0</v>
      </c>
      <c r="BS25" s="65">
        <f t="shared" si="16"/>
        <v>139.68673718470299</v>
      </c>
      <c r="BT25" s="65">
        <f t="shared" si="37"/>
        <v>316.36228466627369</v>
      </c>
      <c r="BU25" s="66">
        <f t="shared" si="12"/>
        <v>456.04902185097671</v>
      </c>
      <c r="BV25" s="85">
        <v>2289</v>
      </c>
      <c r="BW25" s="220">
        <v>1565</v>
      </c>
      <c r="BX25" s="13"/>
      <c r="BY25" s="84"/>
      <c r="BZ25" s="13"/>
      <c r="CA25" s="84"/>
      <c r="CB25" s="65">
        <f t="shared" si="14"/>
        <v>131.92636289666393</v>
      </c>
      <c r="CC25" s="65">
        <f t="shared" si="38"/>
        <v>283.75427392415014</v>
      </c>
      <c r="CD25" s="116">
        <f>$CM$40</f>
        <v>367.34646485856729</v>
      </c>
      <c r="CE25" s="66">
        <f t="shared" si="13"/>
        <v>651.10073878271737</v>
      </c>
      <c r="CF25" s="13"/>
      <c r="CG25" s="162" t="s">
        <v>145</v>
      </c>
      <c r="CH25" s="161" t="s">
        <v>150</v>
      </c>
      <c r="CI25" s="124">
        <v>2019</v>
      </c>
      <c r="CJ25" s="133">
        <f>$BI$5</f>
        <v>426.81428571428569</v>
      </c>
      <c r="CK25" s="131">
        <v>390.47582383738802</v>
      </c>
      <c r="CL25" s="133">
        <v>431.91407453033599</v>
      </c>
      <c r="CM25" s="125">
        <f t="shared" si="17"/>
        <v>366.5720479704791</v>
      </c>
      <c r="CN25" s="126">
        <v>2021</v>
      </c>
      <c r="CO25" s="13"/>
    </row>
    <row r="26" spans="1:93" ht="12.9" customHeight="1" x14ac:dyDescent="0.3">
      <c r="A26" s="59">
        <v>19</v>
      </c>
      <c r="B26" s="199" t="s">
        <v>101</v>
      </c>
      <c r="C26" s="209" t="s">
        <v>67</v>
      </c>
      <c r="D26" s="153"/>
      <c r="E26" s="200">
        <v>3104</v>
      </c>
      <c r="F26" s="200">
        <v>6293</v>
      </c>
      <c r="G26" s="201"/>
      <c r="H26" s="201"/>
      <c r="I26" s="201"/>
      <c r="J26" s="65">
        <f t="shared" si="18"/>
        <v>0</v>
      </c>
      <c r="K26" s="236">
        <f t="shared" si="19"/>
        <v>189.08894002978207</v>
      </c>
      <c r="L26" s="65">
        <f t="shared" si="31"/>
        <v>316.34676903390914</v>
      </c>
      <c r="M26" s="66">
        <f t="shared" si="1"/>
        <v>505.43570906369121</v>
      </c>
      <c r="N26" s="202">
        <v>3104</v>
      </c>
      <c r="O26" s="200">
        <v>6293</v>
      </c>
      <c r="P26" s="200">
        <v>5732</v>
      </c>
      <c r="Q26" s="201"/>
      <c r="R26" s="201"/>
      <c r="S26" s="201"/>
      <c r="T26" s="65">
        <f t="shared" si="20"/>
        <v>178.5839989170164</v>
      </c>
      <c r="U26" s="65">
        <f t="shared" si="32"/>
        <v>258.82917466410748</v>
      </c>
      <c r="V26" s="65">
        <f t="shared" si="21"/>
        <v>343.08412232016542</v>
      </c>
      <c r="W26" s="66">
        <f t="shared" si="3"/>
        <v>601.91329698427296</v>
      </c>
      <c r="X26" s="200">
        <v>6293</v>
      </c>
      <c r="Y26" s="200">
        <v>5732</v>
      </c>
      <c r="Z26" s="221">
        <v>2376</v>
      </c>
      <c r="AA26" s="201"/>
      <c r="AB26" s="201"/>
      <c r="AD26" s="65">
        <f t="shared" si="33"/>
        <v>244.44977607165706</v>
      </c>
      <c r="AE26" s="65">
        <f t="shared" si="22"/>
        <v>280.70519098922625</v>
      </c>
      <c r="AF26" s="65">
        <f t="shared" si="24"/>
        <v>307.55683453237407</v>
      </c>
      <c r="AG26" s="66">
        <f t="shared" si="5"/>
        <v>588.26202552160032</v>
      </c>
      <c r="AH26" s="200">
        <v>5732</v>
      </c>
      <c r="AI26" s="221">
        <v>2376</v>
      </c>
      <c r="AJ26" s="222">
        <v>4984</v>
      </c>
      <c r="AK26" s="201"/>
      <c r="AL26" s="201"/>
      <c r="AN26" s="65">
        <f t="shared" si="23"/>
        <v>265.11045815649146</v>
      </c>
      <c r="AO26" s="65">
        <f t="shared" si="26"/>
        <v>264.56978417266185</v>
      </c>
      <c r="AP26" s="65">
        <f t="shared" si="28"/>
        <v>422.11271943332304</v>
      </c>
      <c r="AQ26" s="66">
        <f t="shared" si="7"/>
        <v>687.22317758981444</v>
      </c>
      <c r="AR26" s="221">
        <v>2376</v>
      </c>
      <c r="AS26" s="222">
        <v>4984</v>
      </c>
      <c r="AT26" s="77">
        <v>3323</v>
      </c>
      <c r="AU26" s="201"/>
      <c r="AV26" s="205"/>
      <c r="AW26" s="62"/>
      <c r="AX26" s="65">
        <f t="shared" si="27"/>
        <v>248.74244604316544</v>
      </c>
      <c r="AY26" s="65">
        <f t="shared" si="29"/>
        <v>345.36495226362797</v>
      </c>
      <c r="AZ26" s="65">
        <f t="shared" si="34"/>
        <v>358.78364093959726</v>
      </c>
      <c r="BA26" s="66">
        <f t="shared" si="9"/>
        <v>704.14859320322512</v>
      </c>
      <c r="BB26" s="222">
        <v>4984</v>
      </c>
      <c r="BC26" s="80">
        <v>3323</v>
      </c>
      <c r="BD26" s="219">
        <v>5146</v>
      </c>
      <c r="BE26" s="201"/>
      <c r="BF26" s="205"/>
      <c r="BG26" s="62"/>
      <c r="BH26" s="65">
        <f t="shared" si="30"/>
        <v>339.83635488528796</v>
      </c>
      <c r="BI26" s="65">
        <f t="shared" si="35"/>
        <v>324.03561147557036</v>
      </c>
      <c r="BJ26" s="65">
        <f t="shared" si="15"/>
        <v>383.82153512340659</v>
      </c>
      <c r="BK26" s="66">
        <f t="shared" si="11"/>
        <v>723.65789000869461</v>
      </c>
      <c r="BL26" s="80">
        <v>3323</v>
      </c>
      <c r="BM26" s="85">
        <v>5146</v>
      </c>
      <c r="BN26" s="215"/>
      <c r="BO26" s="84"/>
      <c r="BQ26" s="84"/>
      <c r="BR26" s="65">
        <f t="shared" si="36"/>
        <v>305.05571657038416</v>
      </c>
      <c r="BS26" s="65">
        <f t="shared" si="16"/>
        <v>314.03580146460541</v>
      </c>
      <c r="BT26" s="65">
        <f t="shared" si="37"/>
        <v>0</v>
      </c>
      <c r="BU26" s="66">
        <f t="shared" si="12"/>
        <v>619.09151803498958</v>
      </c>
      <c r="BV26" s="85">
        <v>5146</v>
      </c>
      <c r="BW26" s="215"/>
      <c r="BX26" s="93">
        <v>3669</v>
      </c>
      <c r="BY26" s="84"/>
      <c r="CA26" s="84"/>
      <c r="CB26" s="65">
        <f t="shared" si="14"/>
        <v>296.58936804990509</v>
      </c>
      <c r="CC26" s="65">
        <f t="shared" si="38"/>
        <v>0</v>
      </c>
      <c r="CD26" s="65">
        <f t="shared" ref="CD26:CD57" si="39">BX26/BX$2*BX$5*CD$5</f>
        <v>352.37420882450283</v>
      </c>
      <c r="CE26" s="66">
        <f t="shared" si="13"/>
        <v>648.96357687440786</v>
      </c>
      <c r="CG26" s="162" t="s">
        <v>30</v>
      </c>
      <c r="CH26" s="162" t="s">
        <v>150</v>
      </c>
      <c r="CI26" s="124">
        <v>2019</v>
      </c>
      <c r="CJ26" s="133">
        <f>$BI$5</f>
        <v>426.81428571428569</v>
      </c>
      <c r="CK26" s="133">
        <v>416.80782260548199</v>
      </c>
      <c r="CL26" s="133">
        <v>431.91407453033599</v>
      </c>
      <c r="CM26" s="125">
        <f t="shared" si="17"/>
        <v>391.29207959936713</v>
      </c>
      <c r="CN26" s="126">
        <v>2021</v>
      </c>
    </row>
    <row r="27" spans="1:93" ht="12.9" customHeight="1" x14ac:dyDescent="0.3">
      <c r="A27" s="59">
        <v>20</v>
      </c>
      <c r="B27" s="199" t="s">
        <v>87</v>
      </c>
      <c r="C27" s="61" t="s">
        <v>33</v>
      </c>
      <c r="D27" s="200">
        <v>5365</v>
      </c>
      <c r="E27" s="210">
        <v>6324</v>
      </c>
      <c r="F27" s="210">
        <v>9368</v>
      </c>
      <c r="G27" s="201"/>
      <c r="H27" s="201"/>
      <c r="I27" s="201"/>
      <c r="J27" s="65">
        <f t="shared" si="18"/>
        <v>315.10848535102264</v>
      </c>
      <c r="K27" s="65">
        <f t="shared" si="19"/>
        <v>385.24434817923378</v>
      </c>
      <c r="L27" s="65">
        <f t="shared" si="31"/>
        <v>470.92587514852391</v>
      </c>
      <c r="M27" s="66">
        <f t="shared" si="1"/>
        <v>856.17022332775764</v>
      </c>
      <c r="N27" s="216">
        <v>6324</v>
      </c>
      <c r="O27" s="210">
        <v>9368</v>
      </c>
      <c r="P27" s="210">
        <v>8042</v>
      </c>
      <c r="Q27" s="201"/>
      <c r="R27" s="201"/>
      <c r="S27" s="201"/>
      <c r="T27" s="65">
        <f t="shared" si="20"/>
        <v>363.84188439149858</v>
      </c>
      <c r="U27" s="65">
        <f t="shared" si="32"/>
        <v>385.30298875788316</v>
      </c>
      <c r="V27" s="65">
        <f t="shared" si="21"/>
        <v>481.34726303188597</v>
      </c>
      <c r="W27" s="66">
        <f t="shared" si="3"/>
        <v>866.65025178976907</v>
      </c>
      <c r="X27" s="210">
        <v>9368</v>
      </c>
      <c r="Y27" s="210">
        <v>8042</v>
      </c>
      <c r="Z27" s="203">
        <v>2578</v>
      </c>
      <c r="AA27" s="201"/>
      <c r="AB27" s="201"/>
      <c r="AD27" s="65">
        <f t="shared" si="33"/>
        <v>363.89726716022301</v>
      </c>
      <c r="AE27" s="65">
        <f t="shared" si="22"/>
        <v>393.82957884427032</v>
      </c>
      <c r="AF27" s="65">
        <f t="shared" si="24"/>
        <v>333.70434319211301</v>
      </c>
      <c r="AG27" s="66">
        <f t="shared" si="5"/>
        <v>757.72684600449327</v>
      </c>
      <c r="AH27" s="210">
        <v>8042</v>
      </c>
      <c r="AI27" s="203">
        <v>2578</v>
      </c>
      <c r="AJ27" s="204">
        <v>4756</v>
      </c>
      <c r="AK27" s="201"/>
      <c r="AL27" s="201"/>
      <c r="AN27" s="65">
        <f t="shared" si="23"/>
        <v>371.95015779736644</v>
      </c>
      <c r="AO27" s="65">
        <f t="shared" si="26"/>
        <v>287.06266986410873</v>
      </c>
      <c r="AP27" s="65">
        <f t="shared" si="28"/>
        <v>402.80258700338777</v>
      </c>
      <c r="AQ27" s="66">
        <f t="shared" si="7"/>
        <v>774.75274480075427</v>
      </c>
      <c r="AR27" s="203">
        <v>2578</v>
      </c>
      <c r="AS27" s="204">
        <v>4756</v>
      </c>
      <c r="AT27" s="107">
        <v>3981</v>
      </c>
      <c r="AU27" s="201"/>
      <c r="AV27" s="205"/>
      <c r="AW27" s="237"/>
      <c r="AX27" s="65">
        <f t="shared" si="27"/>
        <v>269.88974154010123</v>
      </c>
      <c r="AY27" s="65">
        <f t="shared" si="29"/>
        <v>329.56575300277183</v>
      </c>
      <c r="AZ27" s="65">
        <f t="shared" si="34"/>
        <v>429.82776845637579</v>
      </c>
      <c r="BA27" s="66">
        <f t="shared" si="9"/>
        <v>759.39352145914779</v>
      </c>
      <c r="BB27" s="204">
        <v>4756</v>
      </c>
      <c r="BC27" s="80">
        <v>3981</v>
      </c>
      <c r="BD27" s="219">
        <v>5671</v>
      </c>
      <c r="BE27" s="201"/>
      <c r="BF27" s="205"/>
      <c r="BG27" s="237"/>
      <c r="BH27" s="65">
        <f t="shared" si="30"/>
        <v>324.29006898764641</v>
      </c>
      <c r="BI27" s="65">
        <f t="shared" si="35"/>
        <v>388.1991481445217</v>
      </c>
      <c r="BJ27" s="65">
        <f t="shared" si="15"/>
        <v>422.97938703553024</v>
      </c>
      <c r="BK27" s="66">
        <f t="shared" si="11"/>
        <v>811.17853518005177</v>
      </c>
      <c r="BL27" s="80">
        <v>3981</v>
      </c>
      <c r="BM27" s="85">
        <v>5671</v>
      </c>
      <c r="BN27" s="207">
        <v>1764</v>
      </c>
      <c r="BO27" s="84"/>
      <c r="BQ27" s="84"/>
      <c r="BR27" s="65">
        <f t="shared" si="36"/>
        <v>365.4609713110741</v>
      </c>
      <c r="BS27" s="65">
        <f t="shared" si="16"/>
        <v>346.07404393816114</v>
      </c>
      <c r="BT27" s="65">
        <f t="shared" si="37"/>
        <v>356.58982118294364</v>
      </c>
      <c r="BU27" s="66">
        <f t="shared" si="12"/>
        <v>722.05079249401774</v>
      </c>
      <c r="BV27" s="85">
        <v>5671</v>
      </c>
      <c r="BW27" s="207">
        <v>1764</v>
      </c>
      <c r="BX27" s="13">
        <v>0</v>
      </c>
      <c r="BY27" s="84"/>
      <c r="CA27" s="84"/>
      <c r="CB27" s="65">
        <f t="shared" si="14"/>
        <v>326.84770816381882</v>
      </c>
      <c r="CC27" s="65">
        <f t="shared" si="38"/>
        <v>319.83548830811554</v>
      </c>
      <c r="CD27" s="65">
        <f t="shared" si="39"/>
        <v>0</v>
      </c>
      <c r="CE27" s="66">
        <f t="shared" si="13"/>
        <v>646.68319647193437</v>
      </c>
      <c r="CG27" s="162" t="s">
        <v>32</v>
      </c>
      <c r="CH27" s="162" t="s">
        <v>150</v>
      </c>
      <c r="CI27" s="124">
        <v>2019</v>
      </c>
      <c r="CJ27" s="133">
        <f>$BR$5</f>
        <v>401.81428571428569</v>
      </c>
      <c r="CK27" s="133">
        <v>431.91407453033599</v>
      </c>
      <c r="CL27" s="133">
        <v>431.91407453033599</v>
      </c>
      <c r="CM27" s="125">
        <f t="shared" si="17"/>
        <v>381.7235714285714</v>
      </c>
      <c r="CN27" s="126">
        <v>2022</v>
      </c>
    </row>
    <row r="28" spans="1:93" ht="12.9" customHeight="1" x14ac:dyDescent="0.3">
      <c r="A28" s="59">
        <v>21</v>
      </c>
      <c r="B28" s="199" t="s">
        <v>128</v>
      </c>
      <c r="C28" s="209" t="s">
        <v>33</v>
      </c>
      <c r="D28" s="238">
        <v>5140</v>
      </c>
      <c r="E28" s="59"/>
      <c r="F28" s="153"/>
      <c r="G28" s="65"/>
      <c r="H28" s="65"/>
      <c r="I28" s="65"/>
      <c r="J28" s="65">
        <f t="shared" si="18"/>
        <v>301.89331122166942</v>
      </c>
      <c r="K28" s="65">
        <f t="shared" si="19"/>
        <v>0</v>
      </c>
      <c r="L28" s="65">
        <f t="shared" si="31"/>
        <v>0</v>
      </c>
      <c r="M28" s="66">
        <f t="shared" si="1"/>
        <v>301.89331122166942</v>
      </c>
      <c r="N28" s="155"/>
      <c r="O28" s="153"/>
      <c r="P28" s="153"/>
      <c r="Q28" s="65"/>
      <c r="R28" s="65"/>
      <c r="S28" s="65"/>
      <c r="T28" s="65">
        <f t="shared" si="20"/>
        <v>0</v>
      </c>
      <c r="U28" s="65">
        <f t="shared" si="32"/>
        <v>0</v>
      </c>
      <c r="V28" s="65">
        <f t="shared" si="21"/>
        <v>0</v>
      </c>
      <c r="W28" s="66">
        <f t="shared" si="3"/>
        <v>0</v>
      </c>
      <c r="X28" s="153"/>
      <c r="Y28" s="153"/>
      <c r="Z28" s="217"/>
      <c r="AA28" s="65"/>
      <c r="AB28" s="65"/>
      <c r="AD28" s="65">
        <f t="shared" si="33"/>
        <v>0</v>
      </c>
      <c r="AE28" s="65">
        <f t="shared" si="22"/>
        <v>0</v>
      </c>
      <c r="AF28" s="65">
        <f t="shared" si="24"/>
        <v>0</v>
      </c>
      <c r="AG28" s="66">
        <f t="shared" si="5"/>
        <v>0</v>
      </c>
      <c r="AH28" s="153"/>
      <c r="AI28" s="217"/>
      <c r="AJ28" s="218"/>
      <c r="AK28" s="65"/>
      <c r="AL28" s="65"/>
      <c r="AN28" s="65">
        <f t="shared" si="23"/>
        <v>0</v>
      </c>
      <c r="AO28" s="65">
        <f t="shared" si="26"/>
        <v>0</v>
      </c>
      <c r="AP28" s="65">
        <f t="shared" si="28"/>
        <v>0</v>
      </c>
      <c r="AQ28" s="66">
        <f t="shared" si="7"/>
        <v>0</v>
      </c>
      <c r="AR28" s="217"/>
      <c r="AS28" s="218"/>
      <c r="AT28" s="136"/>
      <c r="AU28" s="65"/>
      <c r="AV28" s="79"/>
      <c r="AW28" s="62"/>
      <c r="AX28" s="65">
        <f t="shared" si="27"/>
        <v>0</v>
      </c>
      <c r="AY28" s="65">
        <f t="shared" si="29"/>
        <v>0</v>
      </c>
      <c r="AZ28" s="65">
        <f t="shared" si="34"/>
        <v>0</v>
      </c>
      <c r="BA28" s="66">
        <f t="shared" si="9"/>
        <v>0</v>
      </c>
      <c r="BB28" s="218"/>
      <c r="BC28" s="234"/>
      <c r="BD28" s="219">
        <v>5471</v>
      </c>
      <c r="BE28" s="65"/>
      <c r="BF28" s="79"/>
      <c r="BG28" s="62"/>
      <c r="BH28" s="65">
        <f t="shared" si="30"/>
        <v>0</v>
      </c>
      <c r="BI28" s="65">
        <f t="shared" si="35"/>
        <v>0</v>
      </c>
      <c r="BJ28" s="65">
        <f t="shared" si="15"/>
        <v>408.062110116626</v>
      </c>
      <c r="BK28" s="66">
        <f t="shared" si="11"/>
        <v>408.062110116626</v>
      </c>
      <c r="BL28" s="234"/>
      <c r="BM28" s="85">
        <v>5471</v>
      </c>
      <c r="BN28" s="220">
        <v>1777</v>
      </c>
      <c r="BO28" s="84"/>
      <c r="BQ28" s="84"/>
      <c r="BR28" s="65">
        <f t="shared" si="36"/>
        <v>0</v>
      </c>
      <c r="BS28" s="65">
        <f t="shared" si="16"/>
        <v>333.86899918633037</v>
      </c>
      <c r="BT28" s="65">
        <f t="shared" si="37"/>
        <v>359.2177507041331</v>
      </c>
      <c r="BU28" s="66">
        <f t="shared" si="12"/>
        <v>693.08674989046347</v>
      </c>
      <c r="BV28" s="85">
        <v>5471</v>
      </c>
      <c r="BW28" s="220">
        <v>1777</v>
      </c>
      <c r="BY28" s="84"/>
      <c r="CA28" s="84"/>
      <c r="CB28" s="65">
        <f t="shared" si="14"/>
        <v>315.32072145375645</v>
      </c>
      <c r="CC28" s="65">
        <f t="shared" si="38"/>
        <v>322.19255256435446</v>
      </c>
      <c r="CD28" s="65">
        <f t="shared" si="39"/>
        <v>0</v>
      </c>
      <c r="CE28" s="66">
        <f t="shared" si="13"/>
        <v>637.51327401811091</v>
      </c>
      <c r="CG28" s="162" t="s">
        <v>73</v>
      </c>
      <c r="CH28" s="162" t="s">
        <v>150</v>
      </c>
      <c r="CI28" s="124">
        <v>2019</v>
      </c>
      <c r="CJ28" s="133">
        <f>$BR$5</f>
        <v>401.81428571428569</v>
      </c>
      <c r="CK28" s="133">
        <v>404.81983369263901</v>
      </c>
      <c r="CL28" s="133">
        <v>431.91407453033599</v>
      </c>
      <c r="CM28" s="125">
        <f t="shared" si="17"/>
        <v>357.77781233526565</v>
      </c>
      <c r="CN28" s="126">
        <v>2022</v>
      </c>
    </row>
    <row r="29" spans="1:93" ht="12.9" customHeight="1" x14ac:dyDescent="0.3">
      <c r="A29" s="59">
        <v>22</v>
      </c>
      <c r="B29" s="158" t="s">
        <v>155</v>
      </c>
      <c r="C29" s="154" t="s">
        <v>156</v>
      </c>
      <c r="D29" s="153"/>
      <c r="E29" s="59"/>
      <c r="F29" s="59"/>
      <c r="G29" s="65"/>
      <c r="H29" s="65"/>
      <c r="I29" s="65"/>
      <c r="J29" s="65">
        <f t="shared" si="18"/>
        <v>0</v>
      </c>
      <c r="K29" s="65">
        <f t="shared" si="19"/>
        <v>0</v>
      </c>
      <c r="L29" s="65">
        <f t="shared" si="31"/>
        <v>0</v>
      </c>
      <c r="M29" s="66">
        <f t="shared" si="1"/>
        <v>0</v>
      </c>
      <c r="N29" s="155"/>
      <c r="O29" s="59"/>
      <c r="P29" s="59"/>
      <c r="Q29" s="65"/>
      <c r="R29" s="65"/>
      <c r="S29" s="65"/>
      <c r="T29" s="65">
        <f t="shared" si="20"/>
        <v>0</v>
      </c>
      <c r="U29" s="65">
        <f t="shared" si="32"/>
        <v>0</v>
      </c>
      <c r="V29" s="65">
        <f t="shared" si="21"/>
        <v>0</v>
      </c>
      <c r="W29" s="66">
        <f t="shared" si="3"/>
        <v>0</v>
      </c>
      <c r="X29" s="59"/>
      <c r="Y29" s="59"/>
      <c r="Z29" s="217"/>
      <c r="AA29" s="65"/>
      <c r="AB29" s="65"/>
      <c r="AD29" s="65">
        <f t="shared" si="33"/>
        <v>0</v>
      </c>
      <c r="AE29" s="65">
        <f t="shared" si="22"/>
        <v>0</v>
      </c>
      <c r="AF29" s="65">
        <f t="shared" si="24"/>
        <v>0</v>
      </c>
      <c r="AG29" s="66">
        <f t="shared" si="5"/>
        <v>0</v>
      </c>
      <c r="AH29" s="59"/>
      <c r="AI29" s="217"/>
      <c r="AJ29" s="218">
        <v>2862</v>
      </c>
      <c r="AK29" s="65"/>
      <c r="AL29" s="65"/>
      <c r="AN29" s="65">
        <f t="shared" si="23"/>
        <v>0</v>
      </c>
      <c r="AO29" s="65">
        <f t="shared" si="26"/>
        <v>0</v>
      </c>
      <c r="AP29" s="65">
        <f t="shared" si="28"/>
        <v>242.39297813366184</v>
      </c>
      <c r="AQ29" s="66">
        <f t="shared" si="7"/>
        <v>242.39297813366184</v>
      </c>
      <c r="AR29" s="217"/>
      <c r="AS29" s="218">
        <v>2862</v>
      </c>
      <c r="AT29" s="148">
        <v>2435</v>
      </c>
      <c r="AU29" s="65"/>
      <c r="AV29" s="79"/>
      <c r="AW29" s="62"/>
      <c r="AX29" s="65">
        <f t="shared" si="27"/>
        <v>0</v>
      </c>
      <c r="AY29" s="65">
        <f t="shared" si="29"/>
        <v>198.32152756390514</v>
      </c>
      <c r="AZ29" s="65">
        <f t="shared" si="34"/>
        <v>262.90645973154358</v>
      </c>
      <c r="BA29" s="66">
        <f t="shared" si="9"/>
        <v>461.22798729544871</v>
      </c>
      <c r="BB29" s="218">
        <v>2862</v>
      </c>
      <c r="BC29" s="149">
        <v>2435</v>
      </c>
      <c r="BD29" s="219">
        <v>4408</v>
      </c>
      <c r="BE29" s="65"/>
      <c r="BF29" s="79"/>
      <c r="BG29" s="62"/>
      <c r="BH29" s="65">
        <f t="shared" si="30"/>
        <v>195.1467992940799</v>
      </c>
      <c r="BI29" s="65">
        <f t="shared" si="35"/>
        <v>237.44409086458435</v>
      </c>
      <c r="BJ29" s="65">
        <f t="shared" si="15"/>
        <v>328.77678329264984</v>
      </c>
      <c r="BK29" s="66">
        <f t="shared" si="11"/>
        <v>566.22087415723422</v>
      </c>
      <c r="BL29" s="149">
        <v>2435</v>
      </c>
      <c r="BM29" s="85">
        <v>4408</v>
      </c>
      <c r="BN29" s="215"/>
      <c r="BO29" s="84"/>
      <c r="BQ29" s="84"/>
      <c r="BR29" s="65">
        <f t="shared" si="36"/>
        <v>223.53616306015209</v>
      </c>
      <c r="BS29" s="65">
        <f t="shared" si="16"/>
        <v>268.99918633034986</v>
      </c>
      <c r="BT29" s="65">
        <f t="shared" si="37"/>
        <v>0</v>
      </c>
      <c r="BU29" s="66">
        <f t="shared" si="12"/>
        <v>492.53534939050195</v>
      </c>
      <c r="BV29" s="85">
        <v>4408</v>
      </c>
      <c r="BW29" s="215"/>
      <c r="BX29" s="130">
        <v>3648</v>
      </c>
      <c r="BY29" s="84"/>
      <c r="CA29" s="84"/>
      <c r="CB29" s="65">
        <f t="shared" si="14"/>
        <v>254.05478708977489</v>
      </c>
      <c r="CC29" s="65">
        <f t="shared" si="38"/>
        <v>0</v>
      </c>
      <c r="CD29" s="65">
        <f t="shared" si="39"/>
        <v>350.35734908470602</v>
      </c>
      <c r="CE29" s="66">
        <f t="shared" si="13"/>
        <v>604.41213617448091</v>
      </c>
      <c r="CG29" s="162" t="s">
        <v>145</v>
      </c>
      <c r="CH29" s="161" t="s">
        <v>150</v>
      </c>
      <c r="CI29" s="124">
        <v>2019</v>
      </c>
      <c r="CJ29" s="133">
        <f>$BR$5</f>
        <v>401.81428571428569</v>
      </c>
      <c r="CK29" s="131">
        <v>390.47582383738802</v>
      </c>
      <c r="CL29" s="133">
        <v>431.91407453033599</v>
      </c>
      <c r="CM29" s="125">
        <f t="shared" si="17"/>
        <v>345.10064575645697</v>
      </c>
      <c r="CN29" s="126">
        <v>2022</v>
      </c>
    </row>
    <row r="30" spans="1:93" ht="12.9" customHeight="1" x14ac:dyDescent="0.3">
      <c r="A30" s="59">
        <v>23</v>
      </c>
      <c r="B30" s="93" t="s">
        <v>76</v>
      </c>
      <c r="D30" s="59"/>
      <c r="E30" s="59"/>
      <c r="F30" s="59"/>
      <c r="G30" s="65"/>
      <c r="H30" s="65"/>
      <c r="I30" s="65"/>
      <c r="J30" s="65">
        <f t="shared" si="18"/>
        <v>0</v>
      </c>
      <c r="K30" s="65">
        <f t="shared" si="19"/>
        <v>0</v>
      </c>
      <c r="L30" s="65">
        <f t="shared" si="31"/>
        <v>0</v>
      </c>
      <c r="M30" s="66">
        <f t="shared" si="1"/>
        <v>0</v>
      </c>
      <c r="N30" s="155"/>
      <c r="O30" s="59"/>
      <c r="P30" s="59"/>
      <c r="Q30" s="65"/>
      <c r="R30" s="65"/>
      <c r="S30" s="65"/>
      <c r="T30" s="65">
        <f t="shared" si="20"/>
        <v>0</v>
      </c>
      <c r="U30" s="65">
        <f t="shared" si="32"/>
        <v>0</v>
      </c>
      <c r="V30" s="65">
        <f t="shared" si="21"/>
        <v>0</v>
      </c>
      <c r="W30" s="66">
        <f t="shared" si="3"/>
        <v>0</v>
      </c>
      <c r="X30" s="59"/>
      <c r="Y30" s="59"/>
      <c r="Z30" s="239"/>
      <c r="AA30" s="65"/>
      <c r="AB30" s="65"/>
      <c r="AD30" s="65">
        <f t="shared" si="33"/>
        <v>0</v>
      </c>
      <c r="AE30" s="65">
        <f t="shared" si="22"/>
        <v>0</v>
      </c>
      <c r="AF30" s="65">
        <f t="shared" si="24"/>
        <v>0</v>
      </c>
      <c r="AG30" s="66">
        <f t="shared" si="5"/>
        <v>0</v>
      </c>
      <c r="AH30" s="59"/>
      <c r="AI30" s="239"/>
      <c r="AJ30" s="234"/>
      <c r="AK30" s="65"/>
      <c r="AL30" s="65"/>
      <c r="AN30" s="65">
        <f t="shared" si="23"/>
        <v>0</v>
      </c>
      <c r="AO30" s="65">
        <f t="shared" si="26"/>
        <v>0</v>
      </c>
      <c r="AP30" s="65">
        <f t="shared" si="28"/>
        <v>0</v>
      </c>
      <c r="AQ30" s="66">
        <f t="shared" si="7"/>
        <v>0</v>
      </c>
      <c r="AR30" s="239"/>
      <c r="AS30" s="234"/>
      <c r="AT30" s="120"/>
      <c r="AU30" s="65"/>
      <c r="AV30" s="79"/>
      <c r="AW30" s="62"/>
      <c r="AX30" s="65">
        <f t="shared" si="27"/>
        <v>0</v>
      </c>
      <c r="AY30" s="65">
        <f t="shared" si="29"/>
        <v>0</v>
      </c>
      <c r="AZ30" s="65">
        <f t="shared" si="34"/>
        <v>0</v>
      </c>
      <c r="BA30" s="66">
        <f t="shared" si="9"/>
        <v>0</v>
      </c>
      <c r="BB30" s="239"/>
      <c r="BC30" s="234"/>
      <c r="BD30" s="240"/>
      <c r="BE30" s="65"/>
      <c r="BF30" s="79"/>
      <c r="BG30" s="62"/>
      <c r="BH30" s="65">
        <f t="shared" si="30"/>
        <v>0</v>
      </c>
      <c r="BI30" s="65">
        <f t="shared" si="35"/>
        <v>0</v>
      </c>
      <c r="BJ30" s="65">
        <f t="shared" si="15"/>
        <v>0</v>
      </c>
      <c r="BK30" s="66">
        <f t="shared" si="11"/>
        <v>0</v>
      </c>
      <c r="BL30" s="234"/>
      <c r="BM30" s="84"/>
      <c r="BN30" s="207">
        <v>1622</v>
      </c>
      <c r="BO30" s="84"/>
      <c r="BQ30" s="84"/>
      <c r="BR30" s="65">
        <f t="shared" si="36"/>
        <v>0</v>
      </c>
      <c r="BS30" s="65">
        <f t="shared" si="16"/>
        <v>0</v>
      </c>
      <c r="BT30" s="65">
        <f t="shared" si="37"/>
        <v>327.88474487456608</v>
      </c>
      <c r="BU30" s="66">
        <f t="shared" si="12"/>
        <v>327.88474487456608</v>
      </c>
      <c r="BV30" s="84"/>
      <c r="BW30" s="207">
        <v>1622</v>
      </c>
      <c r="BX30" s="93">
        <v>3173</v>
      </c>
      <c r="BY30" s="84"/>
      <c r="CA30" s="84"/>
      <c r="CB30" s="65">
        <f t="shared" si="14"/>
        <v>0</v>
      </c>
      <c r="CC30" s="65">
        <f t="shared" si="38"/>
        <v>294.08909412458246</v>
      </c>
      <c r="CD30" s="65">
        <f t="shared" si="39"/>
        <v>304.7379025893016</v>
      </c>
      <c r="CE30" s="66">
        <f t="shared" si="13"/>
        <v>598.826996713884</v>
      </c>
      <c r="CG30" s="162" t="s">
        <v>30</v>
      </c>
      <c r="CH30" s="162" t="s">
        <v>150</v>
      </c>
      <c r="CI30" s="124">
        <v>2019</v>
      </c>
      <c r="CJ30" s="133">
        <f>$BR$5</f>
        <v>401.81428571428569</v>
      </c>
      <c r="CK30" s="133">
        <v>416.80782260548199</v>
      </c>
      <c r="CL30" s="133">
        <v>431.91407453033599</v>
      </c>
      <c r="CM30" s="125">
        <f t="shared" si="17"/>
        <v>368.37273899291756</v>
      </c>
      <c r="CN30" s="126">
        <v>2022</v>
      </c>
    </row>
    <row r="31" spans="1:93" ht="12.9" customHeight="1" x14ac:dyDescent="0.3">
      <c r="A31" s="59">
        <v>24</v>
      </c>
      <c r="B31" s="199" t="s">
        <v>123</v>
      </c>
      <c r="C31" s="61" t="s">
        <v>45</v>
      </c>
      <c r="D31" s="200"/>
      <c r="E31" s="210">
        <v>3644</v>
      </c>
      <c r="F31" s="210">
        <v>6626</v>
      </c>
      <c r="G31" s="201"/>
      <c r="H31" s="201"/>
      <c r="I31" s="201"/>
      <c r="J31" s="65">
        <f t="shared" si="18"/>
        <v>0</v>
      </c>
      <c r="K31" s="65">
        <f t="shared" si="19"/>
        <v>221.98456748341681</v>
      </c>
      <c r="L31" s="65">
        <f t="shared" si="31"/>
        <v>333.08655515949181</v>
      </c>
      <c r="M31" s="66">
        <f t="shared" si="1"/>
        <v>555.07112264290868</v>
      </c>
      <c r="N31" s="216">
        <v>3644</v>
      </c>
      <c r="O31" s="210">
        <v>6626</v>
      </c>
      <c r="P31" s="210"/>
      <c r="Q31" s="201"/>
      <c r="R31" s="201"/>
      <c r="S31" s="201"/>
      <c r="T31" s="65">
        <f t="shared" si="20"/>
        <v>209.65209151211587</v>
      </c>
      <c r="U31" s="65">
        <f t="shared" si="32"/>
        <v>272.52536331231147</v>
      </c>
      <c r="V31" s="65">
        <f t="shared" si="21"/>
        <v>0</v>
      </c>
      <c r="W31" s="66">
        <f t="shared" si="3"/>
        <v>482.17745482442734</v>
      </c>
      <c r="X31" s="210">
        <v>6626</v>
      </c>
      <c r="Y31" s="210"/>
      <c r="Z31" s="217"/>
      <c r="AA31" s="201"/>
      <c r="AB31" s="201"/>
      <c r="AD31" s="65">
        <f t="shared" si="33"/>
        <v>257.38506535051641</v>
      </c>
      <c r="AE31" s="65">
        <f t="shared" si="22"/>
        <v>0</v>
      </c>
      <c r="AF31" s="65">
        <f t="shared" si="24"/>
        <v>0</v>
      </c>
      <c r="AG31" s="66">
        <f t="shared" si="5"/>
        <v>257.38506535051641</v>
      </c>
      <c r="AH31" s="210"/>
      <c r="AI31" s="217"/>
      <c r="AJ31" s="218">
        <v>3881</v>
      </c>
      <c r="AK31" s="201"/>
      <c r="AL31" s="201"/>
      <c r="AN31" s="65">
        <f t="shared" si="23"/>
        <v>0</v>
      </c>
      <c r="AO31" s="65">
        <f t="shared" si="26"/>
        <v>0</v>
      </c>
      <c r="AP31" s="65">
        <f t="shared" si="28"/>
        <v>328.69571912534644</v>
      </c>
      <c r="AQ31" s="66">
        <f t="shared" si="7"/>
        <v>328.69571912534644</v>
      </c>
      <c r="AR31" s="217"/>
      <c r="AS31" s="218">
        <v>3881</v>
      </c>
      <c r="AT31" s="77">
        <v>3002</v>
      </c>
      <c r="AU31" s="201"/>
      <c r="AV31" s="205"/>
      <c r="AW31" s="62"/>
      <c r="AX31" s="65">
        <f t="shared" si="27"/>
        <v>0</v>
      </c>
      <c r="AY31" s="65">
        <f t="shared" si="29"/>
        <v>268.93286110255622</v>
      </c>
      <c r="AZ31" s="65">
        <f t="shared" si="34"/>
        <v>324.12533557046976</v>
      </c>
      <c r="BA31" s="66">
        <f t="shared" si="9"/>
        <v>593.05819667302603</v>
      </c>
      <c r="BB31" s="218">
        <v>3881</v>
      </c>
      <c r="BC31" s="80">
        <v>3002</v>
      </c>
      <c r="BD31" s="219">
        <v>4178</v>
      </c>
      <c r="BE31" s="201"/>
      <c r="BF31" s="205"/>
      <c r="BG31" s="62"/>
      <c r="BH31" s="65">
        <f t="shared" si="30"/>
        <v>264.62778758222362</v>
      </c>
      <c r="BI31" s="65">
        <f t="shared" si="35"/>
        <v>292.73394693038284</v>
      </c>
      <c r="BJ31" s="65">
        <f t="shared" si="15"/>
        <v>311.62191483590999</v>
      </c>
      <c r="BK31" s="66">
        <f t="shared" si="11"/>
        <v>604.35586176629295</v>
      </c>
      <c r="BL31" s="80">
        <v>3002</v>
      </c>
      <c r="BM31" s="85">
        <v>4178</v>
      </c>
      <c r="BN31" s="207">
        <v>1404</v>
      </c>
      <c r="BO31" s="84"/>
      <c r="BQ31" s="84"/>
      <c r="BR31" s="65">
        <f t="shared" si="36"/>
        <v>275.58749959202322</v>
      </c>
      <c r="BS31" s="65">
        <f t="shared" si="16"/>
        <v>254.96338486574453</v>
      </c>
      <c r="BT31" s="65">
        <f t="shared" si="37"/>
        <v>283.8163882884653</v>
      </c>
      <c r="BU31" s="66">
        <f t="shared" si="12"/>
        <v>559.40388788048858</v>
      </c>
      <c r="BV31" s="85">
        <v>4178</v>
      </c>
      <c r="BW31" s="207">
        <v>1404</v>
      </c>
      <c r="BX31" s="93">
        <v>3583</v>
      </c>
      <c r="BY31" s="84"/>
      <c r="CA31" s="84"/>
      <c r="CB31" s="65">
        <f t="shared" si="14"/>
        <v>240.79875237320317</v>
      </c>
      <c r="CC31" s="65">
        <f t="shared" si="38"/>
        <v>254.56293967380623</v>
      </c>
      <c r="CD31" s="65">
        <f t="shared" si="39"/>
        <v>344.11468798533485</v>
      </c>
      <c r="CE31" s="66">
        <f t="shared" si="13"/>
        <v>598.67762765914108</v>
      </c>
      <c r="CG31" s="241" t="s">
        <v>73</v>
      </c>
      <c r="CH31" s="123" t="s">
        <v>157</v>
      </c>
      <c r="CI31" s="124">
        <v>2021</v>
      </c>
      <c r="CJ31" s="133">
        <f>$BT$5</f>
        <v>440.8857142857143</v>
      </c>
      <c r="CK31" s="143">
        <v>414.3</v>
      </c>
      <c r="CL31" s="170">
        <f>$BS$5</f>
        <v>450</v>
      </c>
      <c r="CM31" s="125">
        <f t="shared" si="17"/>
        <v>385.61334190476191</v>
      </c>
      <c r="CN31" s="126">
        <v>2022</v>
      </c>
    </row>
    <row r="32" spans="1:93" ht="12.9" customHeight="1" x14ac:dyDescent="0.3">
      <c r="A32" s="59">
        <v>25</v>
      </c>
      <c r="B32" s="158" t="s">
        <v>158</v>
      </c>
      <c r="C32" s="154" t="s">
        <v>31</v>
      </c>
      <c r="D32" s="153"/>
      <c r="E32" s="59"/>
      <c r="F32" s="59"/>
      <c r="G32" s="65"/>
      <c r="H32" s="65"/>
      <c r="I32" s="65"/>
      <c r="J32" s="65">
        <f t="shared" si="18"/>
        <v>0</v>
      </c>
      <c r="K32" s="65">
        <f t="shared" si="19"/>
        <v>0</v>
      </c>
      <c r="L32" s="65">
        <f t="shared" si="31"/>
        <v>0</v>
      </c>
      <c r="M32" s="66">
        <f t="shared" si="1"/>
        <v>0</v>
      </c>
      <c r="N32" s="155"/>
      <c r="O32" s="59"/>
      <c r="P32" s="59"/>
      <c r="Q32" s="65"/>
      <c r="R32" s="65"/>
      <c r="S32" s="65"/>
      <c r="T32" s="65">
        <f t="shared" si="20"/>
        <v>0</v>
      </c>
      <c r="U32" s="65">
        <f t="shared" si="32"/>
        <v>0</v>
      </c>
      <c r="V32" s="65">
        <f t="shared" si="21"/>
        <v>0</v>
      </c>
      <c r="W32" s="66">
        <f t="shared" si="3"/>
        <v>0</v>
      </c>
      <c r="X32" s="59"/>
      <c r="Y32" s="59"/>
      <c r="Z32" s="217"/>
      <c r="AA32" s="65"/>
      <c r="AB32" s="65"/>
      <c r="AD32" s="65">
        <f t="shared" si="33"/>
        <v>0</v>
      </c>
      <c r="AE32" s="65">
        <f t="shared" si="22"/>
        <v>0</v>
      </c>
      <c r="AF32" s="65">
        <f t="shared" si="24"/>
        <v>0</v>
      </c>
      <c r="AG32" s="66">
        <f t="shared" si="5"/>
        <v>0</v>
      </c>
      <c r="AH32" s="59"/>
      <c r="AI32" s="217"/>
      <c r="AJ32" s="218">
        <v>5210</v>
      </c>
      <c r="AK32" s="65"/>
      <c r="AL32" s="65"/>
      <c r="AN32" s="65">
        <f t="shared" si="23"/>
        <v>0</v>
      </c>
      <c r="AO32" s="65">
        <f t="shared" si="26"/>
        <v>0</v>
      </c>
      <c r="AP32" s="65">
        <f t="shared" si="28"/>
        <v>441.25346473668003</v>
      </c>
      <c r="AQ32" s="66">
        <f t="shared" si="7"/>
        <v>441.25346473668003</v>
      </c>
      <c r="AR32" s="217"/>
      <c r="AS32" s="218">
        <v>5210</v>
      </c>
      <c r="AT32" s="120">
        <v>3721</v>
      </c>
      <c r="AU32" s="65"/>
      <c r="AV32" s="79"/>
      <c r="AW32" s="62"/>
      <c r="AX32" s="65">
        <f t="shared" si="27"/>
        <v>0</v>
      </c>
      <c r="AY32" s="65">
        <f t="shared" si="29"/>
        <v>361.02556205728365</v>
      </c>
      <c r="AZ32" s="65">
        <f t="shared" si="34"/>
        <v>401.75562080536906</v>
      </c>
      <c r="BA32" s="66">
        <f t="shared" si="9"/>
        <v>762.78118286265271</v>
      </c>
      <c r="BB32" s="218">
        <v>5210</v>
      </c>
      <c r="BC32" s="121">
        <v>3721</v>
      </c>
      <c r="BD32" s="219">
        <v>5900</v>
      </c>
      <c r="BE32" s="65"/>
      <c r="BF32" s="79"/>
      <c r="BG32" s="62"/>
      <c r="BH32" s="65">
        <f t="shared" si="30"/>
        <v>355.24626985400289</v>
      </c>
      <c r="BI32" s="65">
        <f t="shared" si="35"/>
        <v>362.8457749926564</v>
      </c>
      <c r="BJ32" s="65">
        <f t="shared" si="15"/>
        <v>440.05966910767563</v>
      </c>
      <c r="BK32" s="66">
        <f t="shared" si="11"/>
        <v>802.90544410033192</v>
      </c>
      <c r="BL32" s="121">
        <v>3721</v>
      </c>
      <c r="BM32" s="85">
        <v>5900</v>
      </c>
      <c r="BN32" s="207">
        <v>1334</v>
      </c>
      <c r="BO32" s="84"/>
      <c r="BQ32" s="84"/>
      <c r="BR32" s="65">
        <f t="shared" si="36"/>
        <v>341.59263357159176</v>
      </c>
      <c r="BS32" s="65">
        <f t="shared" si="16"/>
        <v>360.04882017900735</v>
      </c>
      <c r="BT32" s="65">
        <f t="shared" si="37"/>
        <v>269.66599855898346</v>
      </c>
      <c r="BU32" s="66">
        <f t="shared" si="12"/>
        <v>701.64145375059911</v>
      </c>
      <c r="BV32" s="85">
        <v>5900</v>
      </c>
      <c r="BW32" s="207">
        <v>1334</v>
      </c>
      <c r="BY32" s="84"/>
      <c r="CA32" s="84"/>
      <c r="CB32" s="65">
        <f t="shared" si="14"/>
        <v>340.04610794684027</v>
      </c>
      <c r="CC32" s="65">
        <f t="shared" si="38"/>
        <v>241.87105521713499</v>
      </c>
      <c r="CD32" s="65">
        <f t="shared" si="39"/>
        <v>0</v>
      </c>
      <c r="CE32" s="66">
        <f t="shared" si="13"/>
        <v>581.91716316397526</v>
      </c>
      <c r="CG32" s="242" t="s">
        <v>109</v>
      </c>
      <c r="CH32" s="123" t="s">
        <v>157</v>
      </c>
      <c r="CI32" s="124">
        <v>2021</v>
      </c>
      <c r="CJ32" s="133">
        <f>$BT$5</f>
        <v>440.8857142857143</v>
      </c>
      <c r="CK32" s="143">
        <v>433.95</v>
      </c>
      <c r="CL32" s="170">
        <f>$BS$5</f>
        <v>450</v>
      </c>
      <c r="CM32" s="125">
        <f t="shared" si="17"/>
        <v>403.90275095238098</v>
      </c>
      <c r="CN32" s="126">
        <v>2022</v>
      </c>
    </row>
    <row r="33" spans="1:93" ht="12.9" customHeight="1" x14ac:dyDescent="0.3">
      <c r="A33" s="59">
        <v>26</v>
      </c>
      <c r="B33" s="153" t="s">
        <v>159</v>
      </c>
      <c r="C33" s="154" t="s">
        <v>31</v>
      </c>
      <c r="D33" s="153"/>
      <c r="E33" s="153"/>
      <c r="F33" s="59"/>
      <c r="G33" s="65"/>
      <c r="H33" s="65"/>
      <c r="I33" s="65"/>
      <c r="J33" s="65">
        <f t="shared" si="18"/>
        <v>0</v>
      </c>
      <c r="K33" s="65">
        <f t="shared" si="19"/>
        <v>0</v>
      </c>
      <c r="L33" s="65">
        <f t="shared" si="31"/>
        <v>0</v>
      </c>
      <c r="M33" s="66">
        <f t="shared" si="1"/>
        <v>0</v>
      </c>
      <c r="N33" s="159"/>
      <c r="O33" s="59"/>
      <c r="P33" s="59"/>
      <c r="Q33" s="65"/>
      <c r="R33" s="65"/>
      <c r="S33" s="65"/>
      <c r="T33" s="65">
        <f t="shared" si="20"/>
        <v>0</v>
      </c>
      <c r="U33" s="65">
        <f t="shared" si="32"/>
        <v>0</v>
      </c>
      <c r="V33" s="65">
        <f t="shared" si="21"/>
        <v>0</v>
      </c>
      <c r="W33" s="66">
        <f t="shared" si="3"/>
        <v>0</v>
      </c>
      <c r="X33" s="59"/>
      <c r="Y33" s="59"/>
      <c r="Z33" s="203">
        <v>1276</v>
      </c>
      <c r="AA33" s="65"/>
      <c r="AB33" s="65"/>
      <c r="AD33" s="65">
        <f t="shared" si="33"/>
        <v>0</v>
      </c>
      <c r="AE33" s="65">
        <f t="shared" si="22"/>
        <v>0</v>
      </c>
      <c r="AF33" s="65">
        <f t="shared" si="24"/>
        <v>165.16941113775647</v>
      </c>
      <c r="AG33" s="66">
        <f t="shared" si="5"/>
        <v>165.16941113775647</v>
      </c>
      <c r="AH33" s="59"/>
      <c r="AI33" s="203">
        <v>1276</v>
      </c>
      <c r="AJ33" s="204">
        <v>4797</v>
      </c>
      <c r="AK33" s="65"/>
      <c r="AL33" s="65"/>
      <c r="AN33" s="65">
        <f t="shared" si="23"/>
        <v>0</v>
      </c>
      <c r="AO33" s="65">
        <f t="shared" si="26"/>
        <v>142.08377298161471</v>
      </c>
      <c r="AP33" s="65">
        <f t="shared" si="28"/>
        <v>406.27502309824456</v>
      </c>
      <c r="AQ33" s="66">
        <f t="shared" si="7"/>
        <v>548.3587960798593</v>
      </c>
      <c r="AR33" s="203">
        <v>1276</v>
      </c>
      <c r="AS33" s="204">
        <v>4797</v>
      </c>
      <c r="AT33" s="136"/>
      <c r="AU33" s="65"/>
      <c r="AV33" s="79"/>
      <c r="AW33" s="62"/>
      <c r="AX33" s="65">
        <f t="shared" si="27"/>
        <v>133.58390620836664</v>
      </c>
      <c r="AY33" s="65">
        <f t="shared" si="29"/>
        <v>332.40683708038193</v>
      </c>
      <c r="AZ33" s="65">
        <f t="shared" si="34"/>
        <v>0</v>
      </c>
      <c r="BA33" s="66">
        <f t="shared" si="9"/>
        <v>465.9907432887486</v>
      </c>
      <c r="BB33" s="204">
        <v>4797</v>
      </c>
      <c r="BC33" s="121"/>
      <c r="BD33" s="219">
        <v>5215</v>
      </c>
      <c r="BE33" s="65"/>
      <c r="BF33" s="79"/>
      <c r="BG33" s="62"/>
      <c r="BH33" s="65">
        <f t="shared" si="30"/>
        <v>327.08567303064336</v>
      </c>
      <c r="BI33" s="65">
        <f t="shared" si="35"/>
        <v>0</v>
      </c>
      <c r="BJ33" s="65">
        <f t="shared" si="15"/>
        <v>388.96799566042853</v>
      </c>
      <c r="BK33" s="66">
        <f t="shared" si="11"/>
        <v>716.05366869107183</v>
      </c>
      <c r="BL33" s="121"/>
      <c r="BM33" s="85">
        <v>5215</v>
      </c>
      <c r="BN33" s="207">
        <v>1277</v>
      </c>
      <c r="BO33" s="84"/>
      <c r="BQ33" s="84"/>
      <c r="BR33" s="65">
        <f t="shared" si="36"/>
        <v>0</v>
      </c>
      <c r="BS33" s="65">
        <f t="shared" si="16"/>
        <v>318.24654190398701</v>
      </c>
      <c r="BT33" s="65">
        <f t="shared" si="37"/>
        <v>258.14353835069107</v>
      </c>
      <c r="BU33" s="66">
        <f t="shared" si="12"/>
        <v>576.39008025467808</v>
      </c>
      <c r="BV33" s="85">
        <v>5215</v>
      </c>
      <c r="BW33" s="207">
        <v>1277</v>
      </c>
      <c r="BX33" s="93">
        <v>1768</v>
      </c>
      <c r="BY33" s="84"/>
      <c r="CA33" s="84"/>
      <c r="CB33" s="65">
        <f t="shared" si="14"/>
        <v>300.5661784648766</v>
      </c>
      <c r="CC33" s="65">
        <f t="shared" si="38"/>
        <v>231.53623501670268</v>
      </c>
      <c r="CD33" s="65">
        <f t="shared" si="39"/>
        <v>169.80038190289483</v>
      </c>
      <c r="CE33" s="66">
        <f t="shared" si="13"/>
        <v>532.10241348157933</v>
      </c>
      <c r="CG33" s="231" t="s">
        <v>142</v>
      </c>
      <c r="CH33" s="123" t="s">
        <v>157</v>
      </c>
      <c r="CI33" s="124">
        <v>2021</v>
      </c>
      <c r="CJ33" s="133">
        <f>$BT$5</f>
        <v>440.8857142857143</v>
      </c>
      <c r="CK33" s="143">
        <v>450</v>
      </c>
      <c r="CL33" s="170">
        <f>$BS$5</f>
        <v>450</v>
      </c>
      <c r="CM33" s="125">
        <f t="shared" si="17"/>
        <v>418.84142857142859</v>
      </c>
      <c r="CN33" s="126">
        <v>2022</v>
      </c>
    </row>
    <row r="34" spans="1:93" ht="12.9" customHeight="1" x14ac:dyDescent="0.3">
      <c r="A34" s="59">
        <v>27</v>
      </c>
      <c r="B34" s="158" t="s">
        <v>160</v>
      </c>
      <c r="C34" s="153" t="s">
        <v>74</v>
      </c>
      <c r="D34" s="153"/>
      <c r="E34" s="153"/>
      <c r="F34" s="153"/>
      <c r="G34" s="65"/>
      <c r="H34" s="65"/>
      <c r="I34" s="65"/>
      <c r="J34" s="65">
        <f t="shared" si="18"/>
        <v>0</v>
      </c>
      <c r="K34" s="65">
        <f t="shared" si="19"/>
        <v>0</v>
      </c>
      <c r="L34" s="65">
        <f t="shared" si="31"/>
        <v>0</v>
      </c>
      <c r="M34" s="66">
        <f t="shared" si="1"/>
        <v>0</v>
      </c>
      <c r="N34" s="159"/>
      <c r="O34" s="153"/>
      <c r="P34" s="153"/>
      <c r="Q34" s="65"/>
      <c r="R34" s="65"/>
      <c r="S34" s="65"/>
      <c r="T34" s="65">
        <f t="shared" si="20"/>
        <v>0</v>
      </c>
      <c r="U34" s="65">
        <f t="shared" si="32"/>
        <v>0</v>
      </c>
      <c r="V34" s="65">
        <f t="shared" si="21"/>
        <v>0</v>
      </c>
      <c r="W34" s="66">
        <f t="shared" si="3"/>
        <v>0</v>
      </c>
      <c r="X34" s="153"/>
      <c r="Y34" s="153"/>
      <c r="Z34" s="217"/>
      <c r="AA34" s="65"/>
      <c r="AB34" s="65"/>
      <c r="AD34" s="65">
        <f t="shared" si="33"/>
        <v>0</v>
      </c>
      <c r="AE34" s="65">
        <f t="shared" si="22"/>
        <v>0</v>
      </c>
      <c r="AF34" s="65">
        <f t="shared" si="24"/>
        <v>0</v>
      </c>
      <c r="AG34" s="66">
        <f t="shared" si="5"/>
        <v>0</v>
      </c>
      <c r="AH34" s="153"/>
      <c r="AI34" s="217"/>
      <c r="AJ34" s="218"/>
      <c r="AK34" s="65"/>
      <c r="AL34" s="65"/>
      <c r="AN34" s="65">
        <f t="shared" si="23"/>
        <v>0</v>
      </c>
      <c r="AO34" s="65">
        <f t="shared" si="26"/>
        <v>0</v>
      </c>
      <c r="AP34" s="65">
        <f t="shared" si="28"/>
        <v>0</v>
      </c>
      <c r="AQ34" s="66">
        <f t="shared" si="7"/>
        <v>0</v>
      </c>
      <c r="AR34" s="217"/>
      <c r="AS34" s="218"/>
      <c r="AT34" s="136"/>
      <c r="AU34" s="65"/>
      <c r="AV34" s="79"/>
      <c r="AW34" s="62"/>
      <c r="AX34" s="65">
        <f t="shared" si="27"/>
        <v>0</v>
      </c>
      <c r="AY34" s="65">
        <f t="shared" si="29"/>
        <v>0</v>
      </c>
      <c r="AZ34" s="65">
        <f t="shared" si="34"/>
        <v>0</v>
      </c>
      <c r="BA34" s="66">
        <f t="shared" si="9"/>
        <v>0</v>
      </c>
      <c r="BB34" s="218"/>
      <c r="BC34" s="234"/>
      <c r="BD34" s="219">
        <v>5180</v>
      </c>
      <c r="BE34" s="65"/>
      <c r="BF34" s="79"/>
      <c r="BG34" s="62"/>
      <c r="BH34" s="65">
        <f t="shared" si="30"/>
        <v>0</v>
      </c>
      <c r="BI34" s="65">
        <f t="shared" si="35"/>
        <v>0</v>
      </c>
      <c r="BJ34" s="65">
        <f t="shared" si="15"/>
        <v>386.3574721996203</v>
      </c>
      <c r="BK34" s="66">
        <f t="shared" si="11"/>
        <v>386.3574721996203</v>
      </c>
      <c r="BL34" s="234"/>
      <c r="BM34" s="85">
        <v>5180</v>
      </c>
      <c r="BN34" s="207">
        <v>1085</v>
      </c>
      <c r="BO34" s="84"/>
      <c r="BQ34" s="84"/>
      <c r="BR34" s="65">
        <f t="shared" si="36"/>
        <v>0</v>
      </c>
      <c r="BS34" s="65">
        <f t="shared" si="16"/>
        <v>316.11065907241658</v>
      </c>
      <c r="BT34" s="65">
        <f t="shared" si="37"/>
        <v>219.33104080696927</v>
      </c>
      <c r="BU34" s="66">
        <f t="shared" si="12"/>
        <v>535.44169987938585</v>
      </c>
      <c r="BV34" s="85">
        <v>5180</v>
      </c>
      <c r="BW34" s="207">
        <v>1085</v>
      </c>
      <c r="BY34" s="84"/>
      <c r="CA34" s="84"/>
      <c r="CB34" s="65">
        <f t="shared" si="14"/>
        <v>298.54895579061565</v>
      </c>
      <c r="CC34" s="65">
        <f t="shared" si="38"/>
        <v>196.72420907840439</v>
      </c>
      <c r="CD34" s="65">
        <f t="shared" si="39"/>
        <v>0</v>
      </c>
      <c r="CE34" s="66">
        <f t="shared" si="13"/>
        <v>495.27316486902004</v>
      </c>
      <c r="CG34" s="241" t="s">
        <v>73</v>
      </c>
      <c r="CH34" s="123" t="s">
        <v>157</v>
      </c>
      <c r="CI34" s="124">
        <v>2021</v>
      </c>
      <c r="CJ34" s="133">
        <f>$CC$5</f>
        <v>395.44285714285712</v>
      </c>
      <c r="CK34" s="143">
        <v>414.3</v>
      </c>
      <c r="CL34" s="170">
        <f>$CB$5</f>
        <v>425</v>
      </c>
      <c r="CM34" s="125">
        <f t="shared" si="17"/>
        <v>366.21265159663864</v>
      </c>
      <c r="CN34" s="126">
        <v>2023</v>
      </c>
    </row>
    <row r="35" spans="1:93" ht="12.9" customHeight="1" x14ac:dyDescent="0.3">
      <c r="A35" s="59">
        <v>28</v>
      </c>
      <c r="B35" s="158" t="s">
        <v>161</v>
      </c>
      <c r="C35" s="75" t="s">
        <v>31</v>
      </c>
      <c r="D35" s="59"/>
      <c r="E35" s="153"/>
      <c r="F35" s="153"/>
      <c r="G35" s="65"/>
      <c r="H35" s="65"/>
      <c r="I35" s="65"/>
      <c r="J35" s="65">
        <f t="shared" si="18"/>
        <v>0</v>
      </c>
      <c r="K35" s="65">
        <f t="shared" si="19"/>
        <v>0</v>
      </c>
      <c r="L35" s="65">
        <f t="shared" si="31"/>
        <v>0</v>
      </c>
      <c r="M35" s="66">
        <f t="shared" si="1"/>
        <v>0</v>
      </c>
      <c r="N35" s="159"/>
      <c r="O35" s="153"/>
      <c r="P35" s="153"/>
      <c r="Q35" s="65"/>
      <c r="R35" s="65"/>
      <c r="S35" s="65"/>
      <c r="T35" s="65">
        <f t="shared" si="20"/>
        <v>0</v>
      </c>
      <c r="U35" s="65">
        <f t="shared" si="32"/>
        <v>0</v>
      </c>
      <c r="V35" s="65">
        <f t="shared" si="21"/>
        <v>0</v>
      </c>
      <c r="W35" s="66">
        <f t="shared" si="3"/>
        <v>0</v>
      </c>
      <c r="X35" s="153"/>
      <c r="Y35" s="153"/>
      <c r="Z35" s="217"/>
      <c r="AA35" s="65"/>
      <c r="AB35" s="65"/>
      <c r="AD35" s="65">
        <f t="shared" si="33"/>
        <v>0</v>
      </c>
      <c r="AE35" s="65">
        <f t="shared" si="22"/>
        <v>0</v>
      </c>
      <c r="AF35" s="65">
        <f t="shared" si="24"/>
        <v>0</v>
      </c>
      <c r="AG35" s="66">
        <f t="shared" si="5"/>
        <v>0</v>
      </c>
      <c r="AH35" s="153"/>
      <c r="AI35" s="217"/>
      <c r="AJ35" s="218"/>
      <c r="AK35" s="65"/>
      <c r="AL35" s="65"/>
      <c r="AN35" s="65">
        <f t="shared" si="23"/>
        <v>0</v>
      </c>
      <c r="AO35" s="65">
        <f t="shared" si="26"/>
        <v>0</v>
      </c>
      <c r="AP35" s="65">
        <f t="shared" si="28"/>
        <v>0</v>
      </c>
      <c r="AQ35" s="66">
        <f t="shared" si="7"/>
        <v>0</v>
      </c>
      <c r="AR35" s="217"/>
      <c r="AS35" s="218"/>
      <c r="AT35" s="136"/>
      <c r="AU35" s="65"/>
      <c r="AV35" s="79"/>
      <c r="AW35" s="62"/>
      <c r="AX35" s="65">
        <f t="shared" si="27"/>
        <v>0</v>
      </c>
      <c r="AY35" s="65">
        <f t="shared" si="29"/>
        <v>0</v>
      </c>
      <c r="AZ35" s="65">
        <f t="shared" si="34"/>
        <v>0</v>
      </c>
      <c r="BA35" s="66">
        <f t="shared" si="9"/>
        <v>0</v>
      </c>
      <c r="BB35" s="218"/>
      <c r="BC35" s="234"/>
      <c r="BD35" s="219">
        <v>2823</v>
      </c>
      <c r="BE35" s="65"/>
      <c r="BF35" s="79"/>
      <c r="BG35" s="62"/>
      <c r="BH35" s="65">
        <f t="shared" si="30"/>
        <v>0</v>
      </c>
      <c r="BI35" s="65">
        <f t="shared" si="35"/>
        <v>0</v>
      </c>
      <c r="BJ35" s="65">
        <f t="shared" si="15"/>
        <v>210.55736371033359</v>
      </c>
      <c r="BK35" s="66">
        <f t="shared" si="11"/>
        <v>210.55736371033359</v>
      </c>
      <c r="BL35" s="234"/>
      <c r="BM35" s="85">
        <v>2823</v>
      </c>
      <c r="BN35" s="207">
        <v>1172</v>
      </c>
      <c r="BO35" s="84"/>
      <c r="BQ35" s="84"/>
      <c r="BR35" s="65">
        <f t="shared" si="36"/>
        <v>0</v>
      </c>
      <c r="BS35" s="65">
        <f t="shared" si="16"/>
        <v>172.27420667209111</v>
      </c>
      <c r="BT35" s="65">
        <f t="shared" si="37"/>
        <v>236.91795375646819</v>
      </c>
      <c r="BU35" s="66">
        <f t="shared" si="12"/>
        <v>409.1921604285593</v>
      </c>
      <c r="BV35" s="85">
        <v>2823</v>
      </c>
      <c r="BW35" s="207">
        <v>1172</v>
      </c>
      <c r="BX35" s="93">
        <v>2314</v>
      </c>
      <c r="BY35" s="84"/>
      <c r="CA35" s="84"/>
      <c r="CB35" s="65">
        <f t="shared" si="14"/>
        <v>162.70341741253051</v>
      </c>
      <c r="CC35" s="65">
        <f t="shared" si="38"/>
        <v>212.4984083316958</v>
      </c>
      <c r="CD35" s="65">
        <f t="shared" si="39"/>
        <v>222.23873513761234</v>
      </c>
      <c r="CE35" s="66">
        <f t="shared" si="13"/>
        <v>434.73714346930819</v>
      </c>
      <c r="CG35" s="242" t="s">
        <v>109</v>
      </c>
      <c r="CH35" s="123" t="s">
        <v>157</v>
      </c>
      <c r="CI35" s="124">
        <v>2021</v>
      </c>
      <c r="CJ35" s="133">
        <f>$CC$5</f>
        <v>395.44285714285712</v>
      </c>
      <c r="CK35" s="143">
        <v>433.95</v>
      </c>
      <c r="CL35" s="170">
        <f>$CB$5</f>
        <v>425</v>
      </c>
      <c r="CM35" s="125">
        <f t="shared" si="17"/>
        <v>383.58189756302517</v>
      </c>
      <c r="CN35" s="126">
        <v>2023</v>
      </c>
    </row>
    <row r="36" spans="1:93" ht="12.9" customHeight="1" x14ac:dyDescent="0.3">
      <c r="A36" s="59">
        <v>29</v>
      </c>
      <c r="B36" s="158" t="s">
        <v>162</v>
      </c>
      <c r="C36" s="158" t="s">
        <v>45</v>
      </c>
      <c r="D36" s="153"/>
      <c r="E36" s="153"/>
      <c r="F36" s="153"/>
      <c r="G36" s="65"/>
      <c r="H36" s="65"/>
      <c r="I36" s="65"/>
      <c r="J36" s="65">
        <f t="shared" si="18"/>
        <v>0</v>
      </c>
      <c r="K36" s="65">
        <f t="shared" si="19"/>
        <v>0</v>
      </c>
      <c r="L36" s="65">
        <f t="shared" si="31"/>
        <v>0</v>
      </c>
      <c r="M36" s="66">
        <f t="shared" si="1"/>
        <v>0</v>
      </c>
      <c r="N36" s="159"/>
      <c r="O36" s="153"/>
      <c r="P36" s="153"/>
      <c r="Q36" s="65"/>
      <c r="R36" s="65"/>
      <c r="S36" s="65"/>
      <c r="T36" s="65">
        <f t="shared" si="20"/>
        <v>0</v>
      </c>
      <c r="U36" s="65">
        <f t="shared" si="32"/>
        <v>0</v>
      </c>
      <c r="V36" s="65">
        <f t="shared" si="21"/>
        <v>0</v>
      </c>
      <c r="W36" s="66">
        <f t="shared" si="3"/>
        <v>0</v>
      </c>
      <c r="X36" s="153"/>
      <c r="Y36" s="153"/>
      <c r="Z36" s="233"/>
      <c r="AA36" s="65"/>
      <c r="AB36" s="65"/>
      <c r="AD36" s="65">
        <f t="shared" si="33"/>
        <v>0</v>
      </c>
      <c r="AE36" s="65">
        <f t="shared" si="22"/>
        <v>0</v>
      </c>
      <c r="AF36" s="65">
        <f t="shared" si="24"/>
        <v>0</v>
      </c>
      <c r="AG36" s="66">
        <f t="shared" si="5"/>
        <v>0</v>
      </c>
      <c r="AH36" s="153"/>
      <c r="AI36" s="233"/>
      <c r="AJ36" s="234"/>
      <c r="AK36" s="65"/>
      <c r="AL36" s="65"/>
      <c r="AN36" s="65">
        <f t="shared" si="23"/>
        <v>0</v>
      </c>
      <c r="AO36" s="65">
        <f t="shared" si="26"/>
        <v>0</v>
      </c>
      <c r="AP36" s="65">
        <f t="shared" si="28"/>
        <v>0</v>
      </c>
      <c r="AQ36" s="66">
        <f t="shared" si="7"/>
        <v>0</v>
      </c>
      <c r="AR36" s="233"/>
      <c r="AS36" s="234"/>
      <c r="AT36" s="136"/>
      <c r="AU36" s="65"/>
      <c r="AV36" s="79"/>
      <c r="AW36" s="62"/>
      <c r="AX36" s="65">
        <f t="shared" si="27"/>
        <v>0</v>
      </c>
      <c r="AY36" s="65">
        <f t="shared" si="29"/>
        <v>0</v>
      </c>
      <c r="AZ36" s="65">
        <f t="shared" si="34"/>
        <v>0</v>
      </c>
      <c r="BA36" s="66">
        <f t="shared" si="9"/>
        <v>0</v>
      </c>
      <c r="BB36" s="233"/>
      <c r="BC36" s="234"/>
      <c r="BD36" s="219">
        <v>2607</v>
      </c>
      <c r="BE36" s="65"/>
      <c r="BF36" s="79"/>
      <c r="BG36" s="62"/>
      <c r="BH36" s="65">
        <f t="shared" si="30"/>
        <v>0</v>
      </c>
      <c r="BI36" s="65">
        <f t="shared" si="35"/>
        <v>0</v>
      </c>
      <c r="BJ36" s="65">
        <f t="shared" si="15"/>
        <v>194.44670463791701</v>
      </c>
      <c r="BK36" s="66">
        <f t="shared" si="11"/>
        <v>194.44670463791701</v>
      </c>
      <c r="BL36" s="234"/>
      <c r="BM36" s="85">
        <v>2607</v>
      </c>
      <c r="BN36" s="207">
        <v>796</v>
      </c>
      <c r="BO36" s="84"/>
      <c r="BQ36" s="84"/>
      <c r="BR36" s="65">
        <f t="shared" si="36"/>
        <v>0</v>
      </c>
      <c r="BS36" s="65">
        <f t="shared" si="16"/>
        <v>159.0927583401139</v>
      </c>
      <c r="BT36" s="65">
        <f t="shared" si="37"/>
        <v>160.91014606667977</v>
      </c>
      <c r="BU36" s="66">
        <f t="shared" si="12"/>
        <v>320.00290440679368</v>
      </c>
      <c r="BV36" s="85">
        <v>2607</v>
      </c>
      <c r="BW36" s="207">
        <v>796</v>
      </c>
      <c r="BX36" s="93">
        <v>2828</v>
      </c>
      <c r="BY36" s="84"/>
      <c r="CA36" s="84"/>
      <c r="CB36" s="65">
        <f t="shared" si="14"/>
        <v>150.25427176566313</v>
      </c>
      <c r="CC36" s="65">
        <f t="shared" si="38"/>
        <v>144.32485753586167</v>
      </c>
      <c r="CD36" s="65">
        <f t="shared" si="39"/>
        <v>271.60377829263945</v>
      </c>
      <c r="CE36" s="66">
        <f t="shared" si="13"/>
        <v>421.85805005830258</v>
      </c>
      <c r="CG36" s="231" t="s">
        <v>142</v>
      </c>
      <c r="CH36" s="123" t="s">
        <v>157</v>
      </c>
      <c r="CI36" s="124">
        <v>2021</v>
      </c>
      <c r="CJ36" s="133">
        <f>$CC$5</f>
        <v>395.44285714285712</v>
      </c>
      <c r="CK36" s="143">
        <v>450</v>
      </c>
      <c r="CL36" s="170">
        <f>$CB$5</f>
        <v>425</v>
      </c>
      <c r="CM36" s="125">
        <f t="shared" si="17"/>
        <v>397.76899159663861</v>
      </c>
      <c r="CN36" s="126">
        <v>2023</v>
      </c>
    </row>
    <row r="37" spans="1:93" ht="12.9" customHeight="1" x14ac:dyDescent="0.3">
      <c r="A37" s="59">
        <v>30</v>
      </c>
      <c r="B37" s="199" t="s">
        <v>118</v>
      </c>
      <c r="C37" s="209" t="s">
        <v>45</v>
      </c>
      <c r="D37" s="200"/>
      <c r="E37" s="153"/>
      <c r="F37" s="153"/>
      <c r="G37" s="65"/>
      <c r="H37" s="65"/>
      <c r="I37" s="65"/>
      <c r="J37" s="65">
        <f t="shared" si="18"/>
        <v>0</v>
      </c>
      <c r="K37" s="65">
        <f t="shared" si="19"/>
        <v>0</v>
      </c>
      <c r="L37" s="65">
        <f t="shared" si="31"/>
        <v>0</v>
      </c>
      <c r="M37" s="66">
        <f t="shared" si="1"/>
        <v>0</v>
      </c>
      <c r="N37" s="159"/>
      <c r="O37" s="153"/>
      <c r="P37" s="153"/>
      <c r="Q37" s="65"/>
      <c r="R37" s="65"/>
      <c r="S37" s="65"/>
      <c r="T37" s="65">
        <f t="shared" si="20"/>
        <v>0</v>
      </c>
      <c r="U37" s="65">
        <f t="shared" si="32"/>
        <v>0</v>
      </c>
      <c r="V37" s="65">
        <f t="shared" si="21"/>
        <v>0</v>
      </c>
      <c r="W37" s="66">
        <f t="shared" si="3"/>
        <v>0</v>
      </c>
      <c r="X37" s="153"/>
      <c r="Y37" s="153"/>
      <c r="Z37" s="217"/>
      <c r="AA37" s="65"/>
      <c r="AB37" s="65"/>
      <c r="AD37" s="65">
        <f t="shared" si="33"/>
        <v>0</v>
      </c>
      <c r="AE37" s="65">
        <f t="shared" si="22"/>
        <v>0</v>
      </c>
      <c r="AF37" s="65">
        <f t="shared" si="24"/>
        <v>0</v>
      </c>
      <c r="AG37" s="66">
        <f t="shared" si="5"/>
        <v>0</v>
      </c>
      <c r="AH37" s="153"/>
      <c r="AI37" s="217"/>
      <c r="AJ37" s="218"/>
      <c r="AK37" s="65"/>
      <c r="AL37" s="65"/>
      <c r="AN37" s="65">
        <f t="shared" si="23"/>
        <v>0</v>
      </c>
      <c r="AO37" s="65">
        <f t="shared" si="26"/>
        <v>0</v>
      </c>
      <c r="AP37" s="65">
        <f t="shared" si="28"/>
        <v>0</v>
      </c>
      <c r="AQ37" s="66">
        <f t="shared" si="7"/>
        <v>0</v>
      </c>
      <c r="AR37" s="217"/>
      <c r="AS37" s="218"/>
      <c r="AT37" s="136"/>
      <c r="AU37" s="65"/>
      <c r="AV37" s="79"/>
      <c r="AW37" s="62"/>
      <c r="AX37" s="65">
        <f t="shared" si="27"/>
        <v>0</v>
      </c>
      <c r="AY37" s="65">
        <f t="shared" si="29"/>
        <v>0</v>
      </c>
      <c r="AZ37" s="65">
        <f t="shared" si="34"/>
        <v>0</v>
      </c>
      <c r="BA37" s="66">
        <f t="shared" si="9"/>
        <v>0</v>
      </c>
      <c r="BB37" s="218"/>
      <c r="BC37" s="234"/>
      <c r="BD37" s="219">
        <v>6959</v>
      </c>
      <c r="BE37" s="65"/>
      <c r="BF37" s="79"/>
      <c r="BG37" s="62"/>
      <c r="BH37" s="65">
        <f t="shared" si="30"/>
        <v>0</v>
      </c>
      <c r="BI37" s="65">
        <f t="shared" si="35"/>
        <v>0</v>
      </c>
      <c r="BJ37" s="65">
        <f t="shared" si="15"/>
        <v>519.04665039327358</v>
      </c>
      <c r="BK37" s="66">
        <f t="shared" si="11"/>
        <v>519.04665039327358</v>
      </c>
      <c r="BL37" s="234"/>
      <c r="BM37" s="85">
        <v>6959</v>
      </c>
      <c r="BN37" s="215"/>
      <c r="BO37" s="84"/>
      <c r="BQ37" s="84"/>
      <c r="BR37" s="65">
        <f t="shared" si="36"/>
        <v>0</v>
      </c>
      <c r="BS37" s="65">
        <f t="shared" si="16"/>
        <v>424.67453213995117</v>
      </c>
      <c r="BT37" s="65">
        <f t="shared" si="37"/>
        <v>0</v>
      </c>
      <c r="BU37" s="66">
        <f t="shared" si="12"/>
        <v>424.67453213995117</v>
      </c>
      <c r="BV37" s="85">
        <v>6959</v>
      </c>
      <c r="BW37" s="215"/>
      <c r="BY37" s="84"/>
      <c r="CA37" s="84"/>
      <c r="CB37" s="65">
        <f t="shared" si="14"/>
        <v>401.08150257662055</v>
      </c>
      <c r="CC37" s="65">
        <f t="shared" si="38"/>
        <v>0</v>
      </c>
      <c r="CD37" s="65">
        <f t="shared" si="39"/>
        <v>0</v>
      </c>
      <c r="CE37" s="66">
        <f t="shared" si="13"/>
        <v>401.08150257662055</v>
      </c>
      <c r="CG37" s="229" t="s">
        <v>63</v>
      </c>
      <c r="CH37" s="231" t="s">
        <v>163</v>
      </c>
      <c r="CI37" s="124">
        <v>2022</v>
      </c>
      <c r="CJ37" s="143">
        <v>538.89</v>
      </c>
      <c r="CK37" s="125">
        <v>341.59</v>
      </c>
      <c r="CL37" s="170">
        <f>$CC$5</f>
        <v>395.44285714285712</v>
      </c>
      <c r="CM37" s="125">
        <f t="shared" si="17"/>
        <v>442.2268861005744</v>
      </c>
      <c r="CN37" s="126">
        <v>2023</v>
      </c>
    </row>
    <row r="38" spans="1:93" ht="12.9" customHeight="1" x14ac:dyDescent="0.3">
      <c r="A38" s="59">
        <v>31</v>
      </c>
      <c r="B38" s="130" t="s">
        <v>164</v>
      </c>
      <c r="C38" s="59"/>
      <c r="D38" s="59"/>
      <c r="E38" s="59"/>
      <c r="F38" s="59"/>
      <c r="G38" s="65"/>
      <c r="H38" s="65"/>
      <c r="I38" s="65"/>
      <c r="J38" s="65">
        <f t="shared" si="18"/>
        <v>0</v>
      </c>
      <c r="K38" s="65">
        <f t="shared" si="19"/>
        <v>0</v>
      </c>
      <c r="L38" s="65">
        <f t="shared" si="31"/>
        <v>0</v>
      </c>
      <c r="M38" s="66">
        <f t="shared" si="1"/>
        <v>0</v>
      </c>
      <c r="N38" s="155"/>
      <c r="O38" s="59"/>
      <c r="P38" s="59"/>
      <c r="Q38" s="65"/>
      <c r="R38" s="65"/>
      <c r="S38" s="65"/>
      <c r="T38" s="65">
        <f t="shared" si="20"/>
        <v>0</v>
      </c>
      <c r="U38" s="65">
        <f t="shared" si="32"/>
        <v>0</v>
      </c>
      <c r="V38" s="65">
        <f t="shared" si="21"/>
        <v>0</v>
      </c>
      <c r="W38" s="66">
        <f t="shared" si="3"/>
        <v>0</v>
      </c>
      <c r="X38" s="59"/>
      <c r="Y38" s="59"/>
      <c r="Z38" s="239"/>
      <c r="AA38" s="65"/>
      <c r="AB38" s="65"/>
      <c r="AD38" s="65">
        <f t="shared" si="33"/>
        <v>0</v>
      </c>
      <c r="AE38" s="65">
        <f t="shared" si="22"/>
        <v>0</v>
      </c>
      <c r="AF38" s="65">
        <f t="shared" si="24"/>
        <v>0</v>
      </c>
      <c r="AG38" s="66">
        <f t="shared" si="5"/>
        <v>0</v>
      </c>
      <c r="AH38" s="59"/>
      <c r="AI38" s="239"/>
      <c r="AJ38" s="234"/>
      <c r="AK38" s="65"/>
      <c r="AL38" s="65"/>
      <c r="AN38" s="65">
        <f t="shared" si="23"/>
        <v>0</v>
      </c>
      <c r="AO38" s="65">
        <f t="shared" si="26"/>
        <v>0</v>
      </c>
      <c r="AP38" s="65">
        <f t="shared" si="28"/>
        <v>0</v>
      </c>
      <c r="AQ38" s="66">
        <f t="shared" si="7"/>
        <v>0</v>
      </c>
      <c r="AR38" s="239"/>
      <c r="AS38" s="234"/>
      <c r="AT38" s="136"/>
      <c r="AU38" s="65"/>
      <c r="AV38" s="79"/>
      <c r="AW38" s="62"/>
      <c r="AX38" s="65">
        <f t="shared" si="27"/>
        <v>0</v>
      </c>
      <c r="AY38" s="65">
        <f t="shared" si="29"/>
        <v>0</v>
      </c>
      <c r="AZ38" s="65">
        <f t="shared" si="34"/>
        <v>0</v>
      </c>
      <c r="BA38" s="66">
        <f t="shared" si="9"/>
        <v>0</v>
      </c>
      <c r="BB38" s="239"/>
      <c r="BC38" s="234"/>
      <c r="BD38" s="243"/>
      <c r="BE38" s="65"/>
      <c r="BF38" s="79"/>
      <c r="BG38" s="62"/>
      <c r="BH38" s="65">
        <f t="shared" si="30"/>
        <v>0</v>
      </c>
      <c r="BI38" s="65">
        <f t="shared" si="35"/>
        <v>0</v>
      </c>
      <c r="BJ38" s="65">
        <f t="shared" si="15"/>
        <v>0</v>
      </c>
      <c r="BK38" s="66">
        <f t="shared" si="11"/>
        <v>0</v>
      </c>
      <c r="BL38" s="234"/>
      <c r="BM38" s="152"/>
      <c r="BN38" s="207">
        <v>815</v>
      </c>
      <c r="BO38" s="84"/>
      <c r="BQ38" s="84"/>
      <c r="BR38" s="65">
        <f t="shared" si="36"/>
        <v>0</v>
      </c>
      <c r="BS38" s="65">
        <f t="shared" si="16"/>
        <v>0</v>
      </c>
      <c r="BT38" s="65">
        <f t="shared" si="37"/>
        <v>164.75096613611058</v>
      </c>
      <c r="BU38" s="66">
        <f t="shared" si="12"/>
        <v>164.75096613611058</v>
      </c>
      <c r="BV38" s="152"/>
      <c r="BW38" s="207">
        <v>815</v>
      </c>
      <c r="BX38" s="93">
        <v>2517</v>
      </c>
      <c r="BY38" s="84"/>
      <c r="CA38" s="84"/>
      <c r="CB38" s="65">
        <f t="shared" si="14"/>
        <v>0</v>
      </c>
      <c r="CC38" s="65">
        <f t="shared" si="38"/>
        <v>147.76979760267241</v>
      </c>
      <c r="CD38" s="65">
        <f t="shared" si="39"/>
        <v>241.73504595564833</v>
      </c>
      <c r="CE38" s="66">
        <f t="shared" si="13"/>
        <v>389.50484355832077</v>
      </c>
      <c r="CG38" s="229" t="s">
        <v>96</v>
      </c>
      <c r="CH38" s="231" t="s">
        <v>165</v>
      </c>
      <c r="CI38" s="124">
        <v>2022</v>
      </c>
      <c r="CJ38" s="143">
        <v>538.89</v>
      </c>
      <c r="CK38" s="143">
        <v>270.33999999999997</v>
      </c>
      <c r="CL38" s="170">
        <f>$CC$5</f>
        <v>395.44285714285712</v>
      </c>
      <c r="CM38" s="125">
        <f t="shared" si="17"/>
        <v>349.98570329467861</v>
      </c>
      <c r="CN38" s="126">
        <v>2023</v>
      </c>
    </row>
    <row r="39" spans="1:93" ht="12.9" customHeight="1" x14ac:dyDescent="0.3">
      <c r="A39" s="59">
        <v>32</v>
      </c>
      <c r="B39" s="209" t="s">
        <v>52</v>
      </c>
      <c r="C39" s="209" t="s">
        <v>33</v>
      </c>
      <c r="D39" s="59"/>
      <c r="E39" s="59"/>
      <c r="F39" s="59"/>
      <c r="G39" s="65">
        <f>$CL$45</f>
        <v>9.6762703150911911</v>
      </c>
      <c r="H39" s="65"/>
      <c r="I39" s="65"/>
      <c r="J39" s="65">
        <f t="shared" si="18"/>
        <v>0</v>
      </c>
      <c r="K39" s="65">
        <f t="shared" si="19"/>
        <v>0</v>
      </c>
      <c r="L39" s="65">
        <f t="shared" si="31"/>
        <v>0</v>
      </c>
      <c r="M39" s="66">
        <f t="shared" si="1"/>
        <v>9.6762703150911911</v>
      </c>
      <c r="N39" s="155"/>
      <c r="O39" s="59"/>
      <c r="P39" s="130"/>
      <c r="Q39" s="65"/>
      <c r="R39" s="65"/>
      <c r="S39" s="65"/>
      <c r="T39" s="65">
        <f t="shared" si="20"/>
        <v>0</v>
      </c>
      <c r="U39" s="65">
        <f t="shared" si="32"/>
        <v>0</v>
      </c>
      <c r="V39" s="65">
        <f t="shared" si="21"/>
        <v>0</v>
      </c>
      <c r="W39" s="66">
        <f t="shared" si="3"/>
        <v>0</v>
      </c>
      <c r="X39" s="59"/>
      <c r="Y39" s="59"/>
      <c r="Z39" s="233"/>
      <c r="AA39" s="65"/>
      <c r="AB39" s="65"/>
      <c r="AD39" s="65">
        <f t="shared" si="33"/>
        <v>0</v>
      </c>
      <c r="AE39" s="65">
        <f t="shared" si="22"/>
        <v>0</v>
      </c>
      <c r="AF39" s="65">
        <f t="shared" si="24"/>
        <v>0</v>
      </c>
      <c r="AG39" s="66">
        <f t="shared" si="5"/>
        <v>0</v>
      </c>
      <c r="AH39" s="59"/>
      <c r="AI39" s="233"/>
      <c r="AJ39" s="234"/>
      <c r="AK39" s="65"/>
      <c r="AL39" s="65"/>
      <c r="AN39" s="65">
        <f t="shared" si="23"/>
        <v>0</v>
      </c>
      <c r="AO39" s="65">
        <f t="shared" si="26"/>
        <v>0</v>
      </c>
      <c r="AP39" s="65">
        <f t="shared" si="28"/>
        <v>0</v>
      </c>
      <c r="AQ39" s="66">
        <f t="shared" si="7"/>
        <v>0</v>
      </c>
      <c r="AR39" s="233"/>
      <c r="AS39" s="234"/>
      <c r="AT39" s="120"/>
      <c r="AU39" s="65"/>
      <c r="AV39" s="79"/>
      <c r="AW39" s="62"/>
      <c r="AX39" s="65">
        <f t="shared" si="27"/>
        <v>0</v>
      </c>
      <c r="AY39" s="65">
        <f t="shared" si="29"/>
        <v>0</v>
      </c>
      <c r="AZ39" s="65">
        <f t="shared" si="34"/>
        <v>0</v>
      </c>
      <c r="BA39" s="66">
        <f t="shared" si="9"/>
        <v>0</v>
      </c>
      <c r="BB39" s="233"/>
      <c r="BC39" s="234"/>
      <c r="BD39" s="243"/>
      <c r="BE39" s="65"/>
      <c r="BF39" s="79"/>
      <c r="BG39" s="62"/>
      <c r="BH39" s="65">
        <f t="shared" si="30"/>
        <v>0</v>
      </c>
      <c r="BI39" s="65">
        <f t="shared" si="35"/>
        <v>0</v>
      </c>
      <c r="BJ39" s="65">
        <f t="shared" si="15"/>
        <v>0</v>
      </c>
      <c r="BK39" s="66">
        <f t="shared" si="11"/>
        <v>0</v>
      </c>
      <c r="BL39" s="234"/>
      <c r="BM39" s="152"/>
      <c r="BN39" s="130">
        <v>1801</v>
      </c>
      <c r="BO39" s="84"/>
      <c r="BQ39" s="84"/>
      <c r="BR39" s="65">
        <f t="shared" si="36"/>
        <v>0</v>
      </c>
      <c r="BS39" s="65">
        <f t="shared" si="16"/>
        <v>0</v>
      </c>
      <c r="BT39" s="65">
        <f t="shared" si="37"/>
        <v>364.06931289709837</v>
      </c>
      <c r="BU39" s="66">
        <f t="shared" si="12"/>
        <v>364.06931289709837</v>
      </c>
      <c r="BV39" s="152"/>
      <c r="BW39" s="130">
        <v>1801</v>
      </c>
      <c r="BY39" s="84"/>
      <c r="CA39" s="84"/>
      <c r="CB39" s="65">
        <f t="shared" si="14"/>
        <v>0</v>
      </c>
      <c r="CC39" s="65">
        <f t="shared" si="38"/>
        <v>326.54405580664178</v>
      </c>
      <c r="CD39" s="65">
        <f t="shared" si="39"/>
        <v>0</v>
      </c>
      <c r="CE39" s="66">
        <f t="shared" si="13"/>
        <v>326.54405580664178</v>
      </c>
      <c r="CG39" s="229" t="s">
        <v>71</v>
      </c>
      <c r="CH39" s="231" t="s">
        <v>165</v>
      </c>
      <c r="CI39" s="124">
        <v>2022</v>
      </c>
      <c r="CJ39" s="143">
        <v>538.89</v>
      </c>
      <c r="CK39" s="125">
        <v>0</v>
      </c>
      <c r="CL39" s="170">
        <f>$CC$5</f>
        <v>395.44285714285712</v>
      </c>
      <c r="CM39" s="125">
        <f t="shared" si="17"/>
        <v>0</v>
      </c>
      <c r="CN39" s="126">
        <v>2023</v>
      </c>
    </row>
    <row r="40" spans="1:93" ht="12.9" customHeight="1" x14ac:dyDescent="0.3">
      <c r="A40" s="59">
        <v>33</v>
      </c>
      <c r="B40" s="158" t="s">
        <v>95</v>
      </c>
      <c r="C40" s="153" t="s">
        <v>33</v>
      </c>
      <c r="D40" s="153"/>
      <c r="E40" s="153"/>
      <c r="F40" s="59"/>
      <c r="G40" s="65"/>
      <c r="H40" s="65"/>
      <c r="I40" s="65"/>
      <c r="J40" s="65">
        <f t="shared" si="18"/>
        <v>0</v>
      </c>
      <c r="K40" s="65">
        <f t="shared" si="19"/>
        <v>0</v>
      </c>
      <c r="L40" s="65">
        <f t="shared" si="31"/>
        <v>0</v>
      </c>
      <c r="M40" s="66">
        <f t="shared" ref="M40:M71" si="40">SUM(J40+G40,K40+H40,L40+I40)-MIN(J40+G40,K40+H40,L40+I40)</f>
        <v>0</v>
      </c>
      <c r="N40" s="159"/>
      <c r="O40" s="59"/>
      <c r="P40" s="59"/>
      <c r="Q40" s="65"/>
      <c r="R40" s="65"/>
      <c r="S40" s="65"/>
      <c r="T40" s="65">
        <f t="shared" si="20"/>
        <v>0</v>
      </c>
      <c r="U40" s="65">
        <f t="shared" si="32"/>
        <v>0</v>
      </c>
      <c r="V40" s="65">
        <f t="shared" si="21"/>
        <v>0</v>
      </c>
      <c r="W40" s="66">
        <f t="shared" ref="W40:W71" si="41">SUM(T40+Q40,U40+R40,V40+S40)-MIN(T40+Q40,U40+R40,V40+S40)</f>
        <v>0</v>
      </c>
      <c r="X40" s="59"/>
      <c r="Y40" s="59"/>
      <c r="Z40" s="217"/>
      <c r="AA40" s="65"/>
      <c r="AB40" s="65"/>
      <c r="AD40" s="65">
        <f t="shared" si="33"/>
        <v>0</v>
      </c>
      <c r="AE40" s="65">
        <f t="shared" si="22"/>
        <v>0</v>
      </c>
      <c r="AF40" s="65">
        <f t="shared" si="24"/>
        <v>0</v>
      </c>
      <c r="AG40" s="66">
        <f t="shared" ref="AG40:AG71" si="42">SUM(AD40+AA40,AE40+AB40,AF40+AC40)-MIN(AD40+AA40,AE40+AB40,AF40+AC40)</f>
        <v>0</v>
      </c>
      <c r="AH40" s="59"/>
      <c r="AI40" s="217"/>
      <c r="AJ40" s="218"/>
      <c r="AK40" s="65"/>
      <c r="AL40" s="65"/>
      <c r="AN40" s="65">
        <f t="shared" si="23"/>
        <v>0</v>
      </c>
      <c r="AO40" s="65">
        <f t="shared" si="26"/>
        <v>0</v>
      </c>
      <c r="AP40" s="65">
        <f t="shared" si="28"/>
        <v>0</v>
      </c>
      <c r="AQ40" s="66">
        <f t="shared" ref="AQ40:AQ71" si="43">SUM(AN40+AK40,AO40+AL40,AP40+AM40)-MIN(AN40+AK40,AO40+AL40,AP40+AM40)</f>
        <v>0</v>
      </c>
      <c r="AR40" s="217"/>
      <c r="AS40" s="218"/>
      <c r="AT40" s="120"/>
      <c r="AU40" s="65"/>
      <c r="AV40" s="79"/>
      <c r="AW40" s="62"/>
      <c r="AX40" s="65">
        <f t="shared" si="27"/>
        <v>0</v>
      </c>
      <c r="AY40" s="65">
        <f t="shared" si="29"/>
        <v>0</v>
      </c>
      <c r="AZ40" s="65">
        <f t="shared" si="34"/>
        <v>0</v>
      </c>
      <c r="BA40" s="66">
        <f t="shared" si="9"/>
        <v>0</v>
      </c>
      <c r="BB40" s="218"/>
      <c r="BC40" s="234"/>
      <c r="BD40" s="219">
        <v>5286</v>
      </c>
      <c r="BE40" s="65"/>
      <c r="BF40" s="79"/>
      <c r="BG40" s="62"/>
      <c r="BH40" s="65">
        <f t="shared" si="30"/>
        <v>0</v>
      </c>
      <c r="BI40" s="65">
        <f t="shared" si="35"/>
        <v>0</v>
      </c>
      <c r="BJ40" s="65">
        <f t="shared" si="15"/>
        <v>394.26362896663954</v>
      </c>
      <c r="BK40" s="66">
        <f t="shared" ref="BK40:BK71" si="44">SUM(BH40+BE40,BI40+BF40,BJ40+BG40)-MIN(BH40+BE40,BI40+BF40,BJ40+BG40)</f>
        <v>394.26362896663954</v>
      </c>
      <c r="BL40" s="234"/>
      <c r="BM40" s="85">
        <v>5286</v>
      </c>
      <c r="BN40" s="215"/>
      <c r="BO40" s="84"/>
      <c r="BQ40" s="84"/>
      <c r="BR40" s="65">
        <f t="shared" si="36"/>
        <v>0</v>
      </c>
      <c r="BS40" s="65">
        <f t="shared" si="16"/>
        <v>322.57933279088689</v>
      </c>
      <c r="BT40" s="65">
        <f t="shared" si="37"/>
        <v>0</v>
      </c>
      <c r="BU40" s="66">
        <f t="shared" ref="BU40:BU71" si="45">SUM(BR40+BO40,BS40+BP40,BT40+BQ40)-MIN(BR40+BO40,BS40+BP40,BT40+BQ40)</f>
        <v>322.57933279088689</v>
      </c>
      <c r="BV40" s="85">
        <v>5286</v>
      </c>
      <c r="BW40" s="215"/>
      <c r="BY40" s="84"/>
      <c r="CA40" s="84"/>
      <c r="CB40" s="65">
        <f t="shared" si="14"/>
        <v>304.65825874694877</v>
      </c>
      <c r="CC40" s="65">
        <f t="shared" si="38"/>
        <v>0</v>
      </c>
      <c r="CD40" s="65">
        <f t="shared" si="39"/>
        <v>0</v>
      </c>
      <c r="CE40" s="66">
        <f t="shared" ref="CE40:CE71" si="46">SUM(CB40+BY40,CC40+BZ40,CD40+CA40)-MIN(CB40+BY40,CC40+BZ40,CD40+CA40)</f>
        <v>304.65825874694877</v>
      </c>
      <c r="CG40" s="244" t="s">
        <v>154</v>
      </c>
      <c r="CH40" s="231" t="s">
        <v>165</v>
      </c>
      <c r="CI40" s="124">
        <v>2022</v>
      </c>
      <c r="CJ40" s="143">
        <v>538.89</v>
      </c>
      <c r="CK40" s="143">
        <v>283.75</v>
      </c>
      <c r="CL40" s="170">
        <f>$CC$5</f>
        <v>395.44285714285712</v>
      </c>
      <c r="CM40" s="125">
        <f t="shared" si="17"/>
        <v>367.34646485856729</v>
      </c>
      <c r="CN40" s="126">
        <v>2023</v>
      </c>
    </row>
    <row r="41" spans="1:93" ht="12.9" customHeight="1" x14ac:dyDescent="0.3">
      <c r="A41" s="59">
        <v>34</v>
      </c>
      <c r="B41" s="209" t="s">
        <v>53</v>
      </c>
      <c r="C41" s="209" t="s">
        <v>33</v>
      </c>
      <c r="D41" s="59"/>
      <c r="E41" s="59"/>
      <c r="F41" s="59"/>
      <c r="G41" s="65"/>
      <c r="H41" s="65"/>
      <c r="I41" s="65"/>
      <c r="J41" s="65">
        <f t="shared" si="18"/>
        <v>0</v>
      </c>
      <c r="K41" s="65">
        <f t="shared" si="19"/>
        <v>0</v>
      </c>
      <c r="L41" s="65">
        <f t="shared" si="31"/>
        <v>0</v>
      </c>
      <c r="M41" s="66">
        <f t="shared" si="40"/>
        <v>0</v>
      </c>
      <c r="N41" s="155"/>
      <c r="O41" s="59"/>
      <c r="P41" s="59">
        <v>7196</v>
      </c>
      <c r="Q41" s="65"/>
      <c r="R41" s="65"/>
      <c r="S41" s="65"/>
      <c r="T41" s="65">
        <f t="shared" si="20"/>
        <v>0</v>
      </c>
      <c r="U41" s="65">
        <f t="shared" si="32"/>
        <v>0</v>
      </c>
      <c r="V41" s="65">
        <f t="shared" si="21"/>
        <v>430.71063227772339</v>
      </c>
      <c r="W41" s="66">
        <f t="shared" si="41"/>
        <v>430.71063227772339</v>
      </c>
      <c r="X41" s="59"/>
      <c r="Y41" s="59">
        <v>7196</v>
      </c>
      <c r="Z41" s="233"/>
      <c r="AA41" s="65"/>
      <c r="AB41" s="65"/>
      <c r="AD41" s="65">
        <f t="shared" si="33"/>
        <v>0</v>
      </c>
      <c r="AE41" s="65">
        <f t="shared" si="22"/>
        <v>352.39960822722821</v>
      </c>
      <c r="AF41" s="65">
        <f t="shared" si="24"/>
        <v>0</v>
      </c>
      <c r="AG41" s="66">
        <f t="shared" si="42"/>
        <v>352.39960822722821</v>
      </c>
      <c r="AH41" s="59">
        <v>7196</v>
      </c>
      <c r="AI41" s="233"/>
      <c r="AJ41" s="234"/>
      <c r="AK41" s="65"/>
      <c r="AL41" s="65"/>
      <c r="AN41" s="65">
        <f t="shared" si="23"/>
        <v>332.82185221460441</v>
      </c>
      <c r="AO41" s="65">
        <f t="shared" si="26"/>
        <v>0</v>
      </c>
      <c r="AP41" s="65">
        <f t="shared" si="28"/>
        <v>0</v>
      </c>
      <c r="AQ41" s="66">
        <f t="shared" si="43"/>
        <v>332.82185221460441</v>
      </c>
      <c r="AR41" s="233"/>
      <c r="AS41" s="234"/>
      <c r="AT41" s="136"/>
      <c r="AU41" s="65"/>
      <c r="AV41" s="79"/>
      <c r="AW41" s="62"/>
      <c r="AX41" s="65">
        <f t="shared" si="27"/>
        <v>0</v>
      </c>
      <c r="AY41" s="65">
        <f t="shared" si="29"/>
        <v>0</v>
      </c>
      <c r="AZ41" s="65">
        <f t="shared" si="34"/>
        <v>0</v>
      </c>
      <c r="BA41" s="66">
        <f t="shared" si="9"/>
        <v>0</v>
      </c>
      <c r="BB41" s="233"/>
      <c r="BC41" s="234"/>
      <c r="BD41" s="243"/>
      <c r="BE41" s="65"/>
      <c r="BF41" s="79"/>
      <c r="BG41" s="62"/>
      <c r="BH41" s="65">
        <f t="shared" si="30"/>
        <v>0</v>
      </c>
      <c r="BI41" s="65">
        <f t="shared" si="35"/>
        <v>0</v>
      </c>
      <c r="BJ41" s="65">
        <f t="shared" si="15"/>
        <v>0</v>
      </c>
      <c r="BK41" s="66">
        <f t="shared" si="44"/>
        <v>0</v>
      </c>
      <c r="BL41" s="234"/>
      <c r="BM41" s="152"/>
      <c r="BN41" s="220">
        <v>1562</v>
      </c>
      <c r="BO41" s="84"/>
      <c r="BQ41" s="84"/>
      <c r="BR41" s="65">
        <f t="shared" si="36"/>
        <v>0</v>
      </c>
      <c r="BS41" s="65">
        <f t="shared" si="16"/>
        <v>0</v>
      </c>
      <c r="BT41" s="65">
        <f t="shared" si="37"/>
        <v>315.75583939215301</v>
      </c>
      <c r="BU41" s="66">
        <f t="shared" si="45"/>
        <v>315.75583939215301</v>
      </c>
      <c r="BV41" s="152"/>
      <c r="BW41" s="220">
        <v>1562</v>
      </c>
      <c r="BY41" s="84"/>
      <c r="CA41" s="84"/>
      <c r="CB41" s="65">
        <f t="shared" ref="CB41:CB72" si="47">BV41/BV$2*BV$5*CB$5</f>
        <v>0</v>
      </c>
      <c r="CC41" s="65">
        <f t="shared" si="38"/>
        <v>283.21033601886421</v>
      </c>
      <c r="CD41" s="65">
        <f t="shared" si="39"/>
        <v>0</v>
      </c>
      <c r="CE41" s="66">
        <f t="shared" si="46"/>
        <v>283.21033601886421</v>
      </c>
    </row>
    <row r="42" spans="1:93" ht="12.9" customHeight="1" x14ac:dyDescent="0.3">
      <c r="A42" s="59">
        <v>35</v>
      </c>
      <c r="B42" s="245" t="s">
        <v>166</v>
      </c>
      <c r="C42" s="153"/>
      <c r="D42" s="153"/>
      <c r="E42" s="153"/>
      <c r="F42" s="153"/>
      <c r="G42" s="65"/>
      <c r="H42" s="65"/>
      <c r="I42" s="65"/>
      <c r="J42" s="65">
        <f t="shared" si="18"/>
        <v>0</v>
      </c>
      <c r="K42" s="65">
        <f t="shared" si="19"/>
        <v>0</v>
      </c>
      <c r="L42" s="65">
        <f t="shared" si="31"/>
        <v>0</v>
      </c>
      <c r="M42" s="66">
        <f t="shared" si="40"/>
        <v>0</v>
      </c>
      <c r="N42" s="159"/>
      <c r="O42" s="153"/>
      <c r="P42" s="153"/>
      <c r="Q42" s="65"/>
      <c r="R42" s="65"/>
      <c r="S42" s="65"/>
      <c r="T42" s="65">
        <f t="shared" si="20"/>
        <v>0</v>
      </c>
      <c r="U42" s="65">
        <f t="shared" si="32"/>
        <v>0</v>
      </c>
      <c r="V42" s="65">
        <f t="shared" si="21"/>
        <v>0</v>
      </c>
      <c r="W42" s="66">
        <f t="shared" si="41"/>
        <v>0</v>
      </c>
      <c r="X42" s="153"/>
      <c r="Y42" s="153"/>
      <c r="Z42" s="233"/>
      <c r="AA42" s="65"/>
      <c r="AB42" s="65"/>
      <c r="AD42" s="65">
        <f t="shared" si="33"/>
        <v>0</v>
      </c>
      <c r="AE42" s="65">
        <f t="shared" si="22"/>
        <v>0</v>
      </c>
      <c r="AF42" s="65">
        <f t="shared" si="24"/>
        <v>0</v>
      </c>
      <c r="AG42" s="66">
        <f t="shared" si="42"/>
        <v>0</v>
      </c>
      <c r="AH42" s="153"/>
      <c r="AI42" s="233"/>
      <c r="AJ42" s="234"/>
      <c r="AK42" s="65"/>
      <c r="AL42" s="65"/>
      <c r="AN42" s="65">
        <f t="shared" si="23"/>
        <v>0</v>
      </c>
      <c r="AO42" s="65">
        <f t="shared" si="26"/>
        <v>0</v>
      </c>
      <c r="AP42" s="65">
        <f t="shared" si="28"/>
        <v>0</v>
      </c>
      <c r="AQ42" s="66">
        <f t="shared" si="43"/>
        <v>0</v>
      </c>
      <c r="AR42" s="233"/>
      <c r="AS42" s="234"/>
      <c r="AT42" s="136"/>
      <c r="AU42" s="65"/>
      <c r="AV42" s="79"/>
      <c r="AW42" s="62"/>
      <c r="AX42" s="65">
        <f t="shared" si="27"/>
        <v>0</v>
      </c>
      <c r="AY42" s="65">
        <f t="shared" si="29"/>
        <v>0</v>
      </c>
      <c r="AZ42" s="65">
        <f t="shared" si="34"/>
        <v>0</v>
      </c>
      <c r="BA42" s="66">
        <f t="shared" si="9"/>
        <v>0</v>
      </c>
      <c r="BB42" s="233"/>
      <c r="BC42" s="234"/>
      <c r="BD42" s="243"/>
      <c r="BE42" s="65"/>
      <c r="BF42" s="79"/>
      <c r="BG42" s="62"/>
      <c r="BH42" s="65">
        <f t="shared" si="30"/>
        <v>0</v>
      </c>
      <c r="BI42" s="65">
        <f t="shared" si="35"/>
        <v>0</v>
      </c>
      <c r="BJ42" s="65">
        <f t="shared" si="15"/>
        <v>0</v>
      </c>
      <c r="BK42" s="66">
        <f t="shared" si="44"/>
        <v>0</v>
      </c>
      <c r="BL42" s="234"/>
      <c r="BM42" s="152"/>
      <c r="BN42" s="215"/>
      <c r="BO42" s="84"/>
      <c r="BQ42" s="84"/>
      <c r="BR42" s="65">
        <f t="shared" si="36"/>
        <v>0</v>
      </c>
      <c r="BS42" s="65">
        <f t="shared" si="16"/>
        <v>0</v>
      </c>
      <c r="BT42" s="65">
        <f t="shared" si="37"/>
        <v>0</v>
      </c>
      <c r="BU42" s="66">
        <f t="shared" si="45"/>
        <v>0</v>
      </c>
      <c r="BV42" s="152"/>
      <c r="BW42" s="215"/>
      <c r="BX42" s="93">
        <v>2946</v>
      </c>
      <c r="BY42" s="84"/>
      <c r="CA42" s="84"/>
      <c r="CB42" s="65">
        <f t="shared" si="47"/>
        <v>0</v>
      </c>
      <c r="CC42" s="65">
        <f t="shared" si="38"/>
        <v>0</v>
      </c>
      <c r="CD42" s="65">
        <f t="shared" si="39"/>
        <v>282.9366092114978</v>
      </c>
      <c r="CE42" s="66">
        <f t="shared" si="46"/>
        <v>282.9366092114978</v>
      </c>
      <c r="CG42" s="1" t="s">
        <v>58</v>
      </c>
      <c r="CH42" s="1"/>
      <c r="CI42" s="1"/>
      <c r="CJ42" s="1"/>
      <c r="CK42" s="1"/>
      <c r="CL42" s="1"/>
    </row>
    <row r="43" spans="1:93" s="12" customFormat="1" ht="12.9" customHeight="1" x14ac:dyDescent="0.3">
      <c r="A43" s="59">
        <v>36</v>
      </c>
      <c r="B43" s="153" t="s">
        <v>167</v>
      </c>
      <c r="C43" s="154" t="s">
        <v>67</v>
      </c>
      <c r="D43" s="153"/>
      <c r="E43" s="59"/>
      <c r="F43" s="59"/>
      <c r="G43" s="65"/>
      <c r="H43" s="65"/>
      <c r="I43" s="65"/>
      <c r="J43" s="65">
        <f t="shared" si="18"/>
        <v>0</v>
      </c>
      <c r="K43" s="65">
        <f t="shared" si="19"/>
        <v>0</v>
      </c>
      <c r="L43" s="65">
        <f t="shared" si="31"/>
        <v>0</v>
      </c>
      <c r="M43" s="66">
        <f t="shared" si="40"/>
        <v>0</v>
      </c>
      <c r="N43" s="155"/>
      <c r="O43" s="59"/>
      <c r="P43" s="59"/>
      <c r="Q43" s="65"/>
      <c r="R43" s="65"/>
      <c r="S43" s="65"/>
      <c r="T43" s="65">
        <f t="shared" si="20"/>
        <v>0</v>
      </c>
      <c r="U43" s="65">
        <f t="shared" si="32"/>
        <v>0</v>
      </c>
      <c r="V43" s="65">
        <f t="shared" si="21"/>
        <v>0</v>
      </c>
      <c r="W43" s="66">
        <f t="shared" si="41"/>
        <v>0</v>
      </c>
      <c r="X43" s="59"/>
      <c r="Y43" s="59"/>
      <c r="Z43" s="221">
        <v>1498</v>
      </c>
      <c r="AA43" s="65"/>
      <c r="AB43" s="65"/>
      <c r="AD43" s="65">
        <f t="shared" si="33"/>
        <v>0</v>
      </c>
      <c r="AE43" s="65">
        <f t="shared" si="22"/>
        <v>0</v>
      </c>
      <c r="AF43" s="65">
        <f t="shared" si="24"/>
        <v>193.90578204103386</v>
      </c>
      <c r="AG43" s="66">
        <f t="shared" si="42"/>
        <v>193.90578204103386</v>
      </c>
      <c r="AH43" s="59"/>
      <c r="AI43" s="221">
        <v>1498</v>
      </c>
      <c r="AJ43" s="222">
        <v>3493</v>
      </c>
      <c r="AK43" s="65"/>
      <c r="AL43" s="65"/>
      <c r="AM43" s="14"/>
      <c r="AN43" s="65">
        <f t="shared" si="23"/>
        <v>0</v>
      </c>
      <c r="AO43" s="65">
        <f t="shared" si="26"/>
        <v>166.80367705835332</v>
      </c>
      <c r="AP43" s="65">
        <f t="shared" si="28"/>
        <v>295.83461656914074</v>
      </c>
      <c r="AQ43" s="66">
        <f t="shared" si="43"/>
        <v>462.63829362749402</v>
      </c>
      <c r="AR43" s="221">
        <v>1498</v>
      </c>
      <c r="AS43" s="222">
        <v>3493</v>
      </c>
      <c r="AT43" s="77">
        <v>3148</v>
      </c>
      <c r="AU43" s="65"/>
      <c r="AV43" s="79"/>
      <c r="AW43" s="62"/>
      <c r="AX43" s="65">
        <f t="shared" si="27"/>
        <v>156.82499333866241</v>
      </c>
      <c r="AY43" s="65">
        <f t="shared" si="29"/>
        <v>242.0465044656606</v>
      </c>
      <c r="AZ43" s="65">
        <f t="shared" si="34"/>
        <v>339.88892617449659</v>
      </c>
      <c r="BA43" s="66">
        <f t="shared" si="9"/>
        <v>581.93543064015716</v>
      </c>
      <c r="BB43" s="222">
        <v>3493</v>
      </c>
      <c r="BC43" s="80">
        <v>3148</v>
      </c>
      <c r="BD43" s="206"/>
      <c r="BE43" s="65"/>
      <c r="BF43" s="79"/>
      <c r="BG43" s="62"/>
      <c r="BH43" s="65">
        <f t="shared" si="30"/>
        <v>238.17182737044763</v>
      </c>
      <c r="BI43" s="65">
        <f t="shared" si="35"/>
        <v>306.97084108489179</v>
      </c>
      <c r="BJ43" s="65">
        <f t="shared" ref="BJ43:BJ74" si="48">BD43/BD$2*BD$5*BJ$5</f>
        <v>0</v>
      </c>
      <c r="BK43" s="66">
        <f t="shared" si="44"/>
        <v>545.14266845533939</v>
      </c>
      <c r="BL43" s="80">
        <v>3148</v>
      </c>
      <c r="BM43" s="83"/>
      <c r="BN43" s="207">
        <v>1446</v>
      </c>
      <c r="BO43" s="84"/>
      <c r="BP43" s="13"/>
      <c r="BQ43" s="84"/>
      <c r="BR43" s="65">
        <f t="shared" si="36"/>
        <v>288.99048924573253</v>
      </c>
      <c r="BS43" s="65">
        <f t="shared" ref="BS43:BS74" si="49">BM43/BM$2*BM$5*BS$5</f>
        <v>0</v>
      </c>
      <c r="BT43" s="65">
        <f t="shared" si="37"/>
        <v>292.30662212615448</v>
      </c>
      <c r="BU43" s="66">
        <f t="shared" si="45"/>
        <v>581.29711137188701</v>
      </c>
      <c r="BV43" s="83"/>
      <c r="BW43" s="207">
        <v>1446</v>
      </c>
      <c r="BX43" s="13"/>
      <c r="BY43" s="84"/>
      <c r="BZ43" s="13"/>
      <c r="CA43" s="84"/>
      <c r="CB43" s="65">
        <f t="shared" si="47"/>
        <v>0</v>
      </c>
      <c r="CC43" s="65">
        <f t="shared" si="38"/>
        <v>262.17807034780901</v>
      </c>
      <c r="CD43" s="65">
        <f t="shared" si="39"/>
        <v>0</v>
      </c>
      <c r="CE43" s="66">
        <f t="shared" si="46"/>
        <v>262.17807034780901</v>
      </c>
      <c r="CF43" s="13"/>
      <c r="CG43" s="113" t="s">
        <v>12</v>
      </c>
      <c r="CH43" s="113" t="s">
        <v>36</v>
      </c>
      <c r="CI43" s="113" t="s">
        <v>37</v>
      </c>
      <c r="CJ43" s="114" t="s">
        <v>38</v>
      </c>
      <c r="CK43" s="114" t="s">
        <v>39</v>
      </c>
      <c r="CL43" s="114" t="s">
        <v>61</v>
      </c>
      <c r="CM43" s="13"/>
      <c r="CN43" s="13"/>
      <c r="CO43" s="13"/>
    </row>
    <row r="44" spans="1:93" ht="12.9" customHeight="1" x14ac:dyDescent="0.3">
      <c r="A44" s="59">
        <v>37</v>
      </c>
      <c r="B44" s="209" t="s">
        <v>81</v>
      </c>
      <c r="C44" s="208" t="s">
        <v>82</v>
      </c>
      <c r="D44" s="210"/>
      <c r="E44" s="210">
        <v>6319</v>
      </c>
      <c r="F44" s="59"/>
      <c r="G44" s="65"/>
      <c r="H44" s="65"/>
      <c r="I44" s="65"/>
      <c r="J44" s="65">
        <f t="shared" ref="J44:J75" si="50">D44/D$2*D$5*J$5</f>
        <v>0</v>
      </c>
      <c r="K44" s="65">
        <f t="shared" ref="K44:K75" si="51">E44/E$2*E$5*K$5</f>
        <v>384.93975903614455</v>
      </c>
      <c r="L44" s="65">
        <f t="shared" si="31"/>
        <v>0</v>
      </c>
      <c r="M44" s="66">
        <f t="shared" si="40"/>
        <v>384.93975903614455</v>
      </c>
      <c r="N44" s="216">
        <v>6319</v>
      </c>
      <c r="O44" s="59"/>
      <c r="P44" s="59">
        <v>8023</v>
      </c>
      <c r="Q44" s="65"/>
      <c r="R44" s="65"/>
      <c r="S44" s="65">
        <f>$CL$50</f>
        <v>19.223442703232127</v>
      </c>
      <c r="T44" s="65">
        <f t="shared" ref="T44:T75" si="52">N44/N$2*N$5*T$5</f>
        <v>363.55421686746985</v>
      </c>
      <c r="U44" s="65">
        <f t="shared" si="32"/>
        <v>0</v>
      </c>
      <c r="V44" s="65">
        <f t="shared" si="21"/>
        <v>480.2100337359887</v>
      </c>
      <c r="W44" s="66">
        <f t="shared" si="41"/>
        <v>862.98769330669074</v>
      </c>
      <c r="X44" s="59"/>
      <c r="Y44" s="59">
        <v>8023</v>
      </c>
      <c r="Z44" s="233"/>
      <c r="AA44" s="65"/>
      <c r="AB44" s="65">
        <f>$CL$50*$U$5/$V$5</f>
        <v>15.728271302644469</v>
      </c>
      <c r="AD44" s="65">
        <f t="shared" si="33"/>
        <v>0</v>
      </c>
      <c r="AE44" s="65">
        <f t="shared" si="22"/>
        <v>392.89911851126345</v>
      </c>
      <c r="AF44" s="65">
        <f t="shared" si="24"/>
        <v>0</v>
      </c>
      <c r="AG44" s="66">
        <f t="shared" si="42"/>
        <v>408.62738981390794</v>
      </c>
      <c r="AH44" s="59">
        <v>8023</v>
      </c>
      <c r="AI44" s="233"/>
      <c r="AJ44" s="234"/>
      <c r="AK44" s="65">
        <f>$CL$50*$T$5/$V$5</f>
        <v>14.854478452497553</v>
      </c>
      <c r="AL44" s="65"/>
      <c r="AN44" s="65">
        <f t="shared" si="23"/>
        <v>371.0713897050822</v>
      </c>
      <c r="AO44" s="65">
        <f t="shared" si="26"/>
        <v>0</v>
      </c>
      <c r="AP44" s="65">
        <f t="shared" si="28"/>
        <v>0</v>
      </c>
      <c r="AQ44" s="66">
        <f t="shared" si="43"/>
        <v>385.92586815757977</v>
      </c>
      <c r="AR44" s="233"/>
      <c r="AS44" s="234"/>
      <c r="AT44" s="120"/>
      <c r="AU44" s="65"/>
      <c r="AV44" s="79"/>
      <c r="AW44" s="62"/>
      <c r="AX44" s="65">
        <f t="shared" si="27"/>
        <v>0</v>
      </c>
      <c r="AY44" s="65">
        <f t="shared" si="29"/>
        <v>0</v>
      </c>
      <c r="AZ44" s="65">
        <f t="shared" si="34"/>
        <v>0</v>
      </c>
      <c r="BA44" s="66">
        <f t="shared" si="9"/>
        <v>0</v>
      </c>
      <c r="BB44" s="233"/>
      <c r="BC44" s="234"/>
      <c r="BD44" s="243"/>
      <c r="BE44" s="65"/>
      <c r="BF44" s="79"/>
      <c r="BG44" s="62"/>
      <c r="BH44" s="65">
        <f t="shared" si="30"/>
        <v>0</v>
      </c>
      <c r="BI44" s="65">
        <f t="shared" si="35"/>
        <v>0</v>
      </c>
      <c r="BJ44" s="65">
        <f t="shared" si="48"/>
        <v>0</v>
      </c>
      <c r="BK44" s="66">
        <f t="shared" si="44"/>
        <v>0</v>
      </c>
      <c r="BL44" s="234"/>
      <c r="BM44" s="152"/>
      <c r="BN44" s="207">
        <v>1348</v>
      </c>
      <c r="BO44" s="84"/>
      <c r="BQ44" s="84"/>
      <c r="BR44" s="65">
        <f t="shared" si="36"/>
        <v>0</v>
      </c>
      <c r="BS44" s="65">
        <f t="shared" si="49"/>
        <v>0</v>
      </c>
      <c r="BT44" s="65">
        <f t="shared" si="37"/>
        <v>272.4960765048798</v>
      </c>
      <c r="BU44" s="66">
        <f t="shared" si="45"/>
        <v>272.4960765048798</v>
      </c>
      <c r="BV44" s="152"/>
      <c r="BW44" s="207">
        <v>1348</v>
      </c>
      <c r="BY44" s="84"/>
      <c r="CA44" s="84"/>
      <c r="CB44" s="65">
        <f t="shared" si="47"/>
        <v>0</v>
      </c>
      <c r="CC44" s="65">
        <f t="shared" si="38"/>
        <v>244.40943210846925</v>
      </c>
      <c r="CD44" s="65">
        <f t="shared" si="39"/>
        <v>0</v>
      </c>
      <c r="CE44" s="66">
        <f t="shared" si="46"/>
        <v>244.40943210846925</v>
      </c>
      <c r="CG44" s="199" t="s">
        <v>50</v>
      </c>
      <c r="CH44" s="123" t="s">
        <v>168</v>
      </c>
      <c r="CI44" s="124">
        <v>2013</v>
      </c>
      <c r="CJ44" s="125">
        <v>400.50787728026501</v>
      </c>
      <c r="CK44" s="125">
        <v>887.33</v>
      </c>
      <c r="CL44" s="125">
        <f t="shared" ref="CL44:CL55" si="53">(CK44-860)/1000*CJ44</f>
        <v>10.945880286069659</v>
      </c>
    </row>
    <row r="45" spans="1:93" ht="12.9" customHeight="1" x14ac:dyDescent="0.3">
      <c r="A45" s="59">
        <v>38</v>
      </c>
      <c r="B45" s="158" t="s">
        <v>169</v>
      </c>
      <c r="C45" s="75" t="s">
        <v>170</v>
      </c>
      <c r="D45" s="59"/>
      <c r="E45" s="153"/>
      <c r="F45" s="153"/>
      <c r="G45" s="65"/>
      <c r="H45" s="65"/>
      <c r="I45" s="65"/>
      <c r="J45" s="65">
        <f t="shared" si="50"/>
        <v>0</v>
      </c>
      <c r="K45" s="65">
        <f t="shared" si="51"/>
        <v>0</v>
      </c>
      <c r="L45" s="65">
        <f t="shared" si="31"/>
        <v>0</v>
      </c>
      <c r="M45" s="66">
        <f t="shared" si="40"/>
        <v>0</v>
      </c>
      <c r="N45" s="159"/>
      <c r="O45" s="153"/>
      <c r="P45" s="153"/>
      <c r="Q45" s="65"/>
      <c r="R45" s="65"/>
      <c r="S45" s="65"/>
      <c r="T45" s="65">
        <f t="shared" si="52"/>
        <v>0</v>
      </c>
      <c r="U45" s="65">
        <f t="shared" si="32"/>
        <v>0</v>
      </c>
      <c r="V45" s="65">
        <f t="shared" si="21"/>
        <v>0</v>
      </c>
      <c r="W45" s="66">
        <f t="shared" si="41"/>
        <v>0</v>
      </c>
      <c r="X45" s="153"/>
      <c r="Y45" s="153"/>
      <c r="Z45" s="233"/>
      <c r="AA45" s="65"/>
      <c r="AB45" s="65"/>
      <c r="AD45" s="65">
        <f t="shared" si="33"/>
        <v>0</v>
      </c>
      <c r="AE45" s="65">
        <f t="shared" si="22"/>
        <v>0</v>
      </c>
      <c r="AF45" s="65">
        <f t="shared" ref="AF45:AF76" si="54">Z45/Z$2*Z$5*AF$5</f>
        <v>0</v>
      </c>
      <c r="AG45" s="66">
        <f t="shared" si="42"/>
        <v>0</v>
      </c>
      <c r="AH45" s="153"/>
      <c r="AI45" s="233"/>
      <c r="AJ45" s="234"/>
      <c r="AK45" s="65"/>
      <c r="AL45" s="65"/>
      <c r="AN45" s="65">
        <f t="shared" si="23"/>
        <v>0</v>
      </c>
      <c r="AO45" s="65">
        <f t="shared" si="26"/>
        <v>0</v>
      </c>
      <c r="AP45" s="65">
        <f t="shared" si="28"/>
        <v>0</v>
      </c>
      <c r="AQ45" s="66">
        <f t="shared" si="43"/>
        <v>0</v>
      </c>
      <c r="AR45" s="233"/>
      <c r="AS45" s="234"/>
      <c r="AT45" s="136"/>
      <c r="AU45" s="65"/>
      <c r="AV45" s="79"/>
      <c r="AW45" s="62"/>
      <c r="AX45" s="65">
        <f t="shared" si="27"/>
        <v>0</v>
      </c>
      <c r="AY45" s="65">
        <f t="shared" si="29"/>
        <v>0</v>
      </c>
      <c r="AZ45" s="65">
        <f t="shared" si="34"/>
        <v>0</v>
      </c>
      <c r="BA45" s="66">
        <f t="shared" si="9"/>
        <v>0</v>
      </c>
      <c r="BB45" s="234"/>
      <c r="BC45" s="234"/>
      <c r="BD45" s="219">
        <v>3657</v>
      </c>
      <c r="BE45" s="65"/>
      <c r="BF45" s="79"/>
      <c r="BG45" s="62"/>
      <c r="BH45" s="65">
        <f t="shared" si="30"/>
        <v>0</v>
      </c>
      <c r="BI45" s="65">
        <f t="shared" si="35"/>
        <v>0</v>
      </c>
      <c r="BJ45" s="65">
        <f t="shared" si="48"/>
        <v>272.76240846216439</v>
      </c>
      <c r="BK45" s="66">
        <f t="shared" si="44"/>
        <v>272.76240846216439</v>
      </c>
      <c r="BL45" s="234"/>
      <c r="BM45" s="85">
        <v>3657</v>
      </c>
      <c r="BN45" s="215"/>
      <c r="BO45" s="84"/>
      <c r="BQ45" s="84"/>
      <c r="BR45" s="65">
        <f t="shared" si="36"/>
        <v>0</v>
      </c>
      <c r="BS45" s="65">
        <f t="shared" si="49"/>
        <v>223.16924328722538</v>
      </c>
      <c r="BT45" s="65">
        <f t="shared" si="37"/>
        <v>0</v>
      </c>
      <c r="BU45" s="66">
        <f t="shared" si="45"/>
        <v>223.16924328722538</v>
      </c>
      <c r="BV45" s="85">
        <v>3657</v>
      </c>
      <c r="BW45" s="215"/>
      <c r="BY45" s="84"/>
      <c r="CA45" s="84"/>
      <c r="CB45" s="65">
        <f t="shared" si="47"/>
        <v>210.77095199349066</v>
      </c>
      <c r="CC45" s="65">
        <f t="shared" si="38"/>
        <v>0</v>
      </c>
      <c r="CD45" s="65">
        <f t="shared" si="39"/>
        <v>0</v>
      </c>
      <c r="CE45" s="66">
        <f t="shared" si="46"/>
        <v>210.77095199349066</v>
      </c>
      <c r="CG45" s="123" t="s">
        <v>52</v>
      </c>
      <c r="CH45" s="123" t="s">
        <v>171</v>
      </c>
      <c r="CI45" s="124">
        <v>2013</v>
      </c>
      <c r="CJ45" s="125">
        <v>400.50787728026501</v>
      </c>
      <c r="CK45" s="125">
        <v>884.16</v>
      </c>
      <c r="CL45" s="125">
        <f t="shared" si="53"/>
        <v>9.6762703150911911</v>
      </c>
    </row>
    <row r="46" spans="1:93" ht="12.9" customHeight="1" x14ac:dyDescent="0.3">
      <c r="A46" s="59">
        <v>39</v>
      </c>
      <c r="B46" s="153" t="s">
        <v>89</v>
      </c>
      <c r="C46" s="59" t="s">
        <v>31</v>
      </c>
      <c r="D46" s="59"/>
      <c r="E46" s="153"/>
      <c r="F46" s="59"/>
      <c r="G46" s="65"/>
      <c r="H46" s="65"/>
      <c r="I46" s="65"/>
      <c r="J46" s="65">
        <f t="shared" si="50"/>
        <v>0</v>
      </c>
      <c r="K46" s="65">
        <f t="shared" si="51"/>
        <v>0</v>
      </c>
      <c r="L46" s="65">
        <f t="shared" si="31"/>
        <v>0</v>
      </c>
      <c r="M46" s="66">
        <f t="shared" si="40"/>
        <v>0</v>
      </c>
      <c r="N46" s="159"/>
      <c r="O46" s="59"/>
      <c r="P46" s="59">
        <v>2473</v>
      </c>
      <c r="Q46" s="65"/>
      <c r="R46" s="65"/>
      <c r="S46" s="65"/>
      <c r="T46" s="65">
        <f t="shared" si="52"/>
        <v>0</v>
      </c>
      <c r="U46" s="65">
        <f t="shared" si="32"/>
        <v>0</v>
      </c>
      <c r="V46" s="65">
        <f t="shared" si="21"/>
        <v>148.01937098704974</v>
      </c>
      <c r="W46" s="66">
        <f t="shared" si="41"/>
        <v>148.01937098704974</v>
      </c>
      <c r="X46" s="59"/>
      <c r="Y46" s="59">
        <v>2473</v>
      </c>
      <c r="Z46" s="203">
        <v>2676</v>
      </c>
      <c r="AA46" s="65"/>
      <c r="AB46" s="65"/>
      <c r="AD46" s="65">
        <f t="shared" si="33"/>
        <v>0</v>
      </c>
      <c r="AE46" s="65">
        <f t="shared" si="22"/>
        <v>121.10675808031343</v>
      </c>
      <c r="AF46" s="65">
        <f t="shared" si="54"/>
        <v>346.38976818545166</v>
      </c>
      <c r="AG46" s="66">
        <f t="shared" si="42"/>
        <v>467.49652626576506</v>
      </c>
      <c r="AH46" s="59">
        <v>2473</v>
      </c>
      <c r="AI46" s="203">
        <v>2676</v>
      </c>
      <c r="AJ46" s="204"/>
      <c r="AK46" s="65"/>
      <c r="AL46" s="65"/>
      <c r="AN46" s="65">
        <f t="shared" si="23"/>
        <v>114.37860485362934</v>
      </c>
      <c r="AO46" s="65">
        <f t="shared" si="26"/>
        <v>297.97505995203835</v>
      </c>
      <c r="AP46" s="65">
        <f t="shared" si="28"/>
        <v>0</v>
      </c>
      <c r="AQ46" s="66">
        <f t="shared" si="43"/>
        <v>412.35366480566768</v>
      </c>
      <c r="AR46" s="203">
        <v>2676</v>
      </c>
      <c r="AS46" s="204"/>
      <c r="AT46" s="127">
        <v>1839</v>
      </c>
      <c r="AU46" s="65"/>
      <c r="AV46" s="79"/>
      <c r="AW46" s="62"/>
      <c r="AX46" s="65">
        <f t="shared" si="27"/>
        <v>280.14932054356512</v>
      </c>
      <c r="AY46" s="65">
        <f t="shared" si="29"/>
        <v>0</v>
      </c>
      <c r="AZ46" s="65">
        <f t="shared" si="34"/>
        <v>198.55645973154361</v>
      </c>
      <c r="BA46" s="66">
        <f t="shared" si="9"/>
        <v>478.70578027510874</v>
      </c>
      <c r="BB46" s="203"/>
      <c r="BC46" s="80">
        <v>1839</v>
      </c>
      <c r="BD46" s="246"/>
      <c r="BE46" s="65"/>
      <c r="BF46" s="79"/>
      <c r="BG46" s="62"/>
      <c r="BH46" s="65">
        <f t="shared" si="30"/>
        <v>0</v>
      </c>
      <c r="BI46" s="65">
        <f t="shared" si="35"/>
        <v>179.32635856261626</v>
      </c>
      <c r="BJ46" s="65">
        <f t="shared" si="48"/>
        <v>0</v>
      </c>
      <c r="BK46" s="66">
        <f t="shared" si="44"/>
        <v>179.32635856261626</v>
      </c>
      <c r="BL46" s="80">
        <v>1839</v>
      </c>
      <c r="BM46" s="247"/>
      <c r="BN46" s="207">
        <v>1129</v>
      </c>
      <c r="BO46" s="84"/>
      <c r="BQ46" s="84"/>
      <c r="BR46" s="65">
        <f t="shared" si="36"/>
        <v>168.82258885733867</v>
      </c>
      <c r="BS46" s="65">
        <f t="shared" si="49"/>
        <v>0</v>
      </c>
      <c r="BT46" s="65">
        <f t="shared" si="37"/>
        <v>228.22557149407217</v>
      </c>
      <c r="BU46" s="66">
        <f t="shared" si="45"/>
        <v>397.04816035141084</v>
      </c>
      <c r="BV46" s="247"/>
      <c r="BW46" s="207">
        <v>1129</v>
      </c>
      <c r="BY46" s="84"/>
      <c r="CA46" s="84"/>
      <c r="CB46" s="65">
        <f t="shared" si="47"/>
        <v>0</v>
      </c>
      <c r="CC46" s="65">
        <f t="shared" si="38"/>
        <v>204.70196502259773</v>
      </c>
      <c r="CD46" s="65">
        <f t="shared" si="39"/>
        <v>0</v>
      </c>
      <c r="CE46" s="66">
        <f t="shared" si="46"/>
        <v>204.70196502259773</v>
      </c>
      <c r="CG46" s="248" t="s">
        <v>48</v>
      </c>
      <c r="CH46" s="123" t="s">
        <v>43</v>
      </c>
      <c r="CI46" s="124">
        <v>2014</v>
      </c>
      <c r="CJ46" s="125">
        <v>424.47542980912402</v>
      </c>
      <c r="CK46" s="125">
        <v>863.4</v>
      </c>
      <c r="CL46" s="125">
        <f t="shared" si="53"/>
        <v>1.4432164613510121</v>
      </c>
      <c r="CM46" s="13"/>
      <c r="CN46" s="13"/>
    </row>
    <row r="47" spans="1:93" ht="12.9" customHeight="1" x14ac:dyDescent="0.3">
      <c r="A47" s="59">
        <v>40</v>
      </c>
      <c r="B47" s="158" t="s">
        <v>172</v>
      </c>
      <c r="C47" s="158" t="s">
        <v>156</v>
      </c>
      <c r="D47" s="153"/>
      <c r="E47" s="153"/>
      <c r="F47" s="153"/>
      <c r="G47" s="65"/>
      <c r="H47" s="65"/>
      <c r="I47" s="65"/>
      <c r="J47" s="65">
        <f t="shared" si="50"/>
        <v>0</v>
      </c>
      <c r="K47" s="65">
        <f t="shared" si="51"/>
        <v>0</v>
      </c>
      <c r="L47" s="65">
        <f t="shared" si="31"/>
        <v>0</v>
      </c>
      <c r="M47" s="66">
        <f t="shared" si="40"/>
        <v>0</v>
      </c>
      <c r="N47" s="159"/>
      <c r="O47" s="153"/>
      <c r="P47" s="153"/>
      <c r="Q47" s="65"/>
      <c r="R47" s="65"/>
      <c r="S47" s="65"/>
      <c r="T47" s="65">
        <f t="shared" si="52"/>
        <v>0</v>
      </c>
      <c r="U47" s="65">
        <f t="shared" si="32"/>
        <v>0</v>
      </c>
      <c r="V47" s="65">
        <f t="shared" si="21"/>
        <v>0</v>
      </c>
      <c r="W47" s="66">
        <f t="shared" si="41"/>
        <v>0</v>
      </c>
      <c r="X47" s="153"/>
      <c r="Y47" s="153"/>
      <c r="Z47" s="217"/>
      <c r="AA47" s="65"/>
      <c r="AB47" s="65"/>
      <c r="AD47" s="65">
        <f t="shared" si="33"/>
        <v>0</v>
      </c>
      <c r="AE47" s="65">
        <f t="shared" si="22"/>
        <v>0</v>
      </c>
      <c r="AF47" s="65">
        <f t="shared" si="54"/>
        <v>0</v>
      </c>
      <c r="AG47" s="66">
        <f t="shared" si="42"/>
        <v>0</v>
      </c>
      <c r="AH47" s="153"/>
      <c r="AI47" s="217"/>
      <c r="AJ47" s="218"/>
      <c r="AK47" s="65"/>
      <c r="AL47" s="65"/>
      <c r="AN47" s="65">
        <f t="shared" si="23"/>
        <v>0</v>
      </c>
      <c r="AO47" s="65">
        <f t="shared" ref="AO47:AO78" si="55">AI47/AI$2*AI$5*AO$5</f>
        <v>0</v>
      </c>
      <c r="AP47" s="65">
        <f t="shared" si="28"/>
        <v>0</v>
      </c>
      <c r="AQ47" s="66">
        <f t="shared" si="43"/>
        <v>0</v>
      </c>
      <c r="AR47" s="217"/>
      <c r="AS47" s="218"/>
      <c r="AT47" s="136"/>
      <c r="AU47" s="65"/>
      <c r="AV47" s="79"/>
      <c r="AW47" s="62"/>
      <c r="AX47" s="65">
        <f t="shared" ref="AX47:AX78" si="56">AR47/AR$2*AR$5*AX$5</f>
        <v>0</v>
      </c>
      <c r="AY47" s="65">
        <f t="shared" si="29"/>
        <v>0</v>
      </c>
      <c r="AZ47" s="65">
        <f t="shared" si="34"/>
        <v>0</v>
      </c>
      <c r="BA47" s="66">
        <f t="shared" si="9"/>
        <v>0</v>
      </c>
      <c r="BB47" s="218"/>
      <c r="BC47" s="234"/>
      <c r="BD47" s="219">
        <v>3507</v>
      </c>
      <c r="BE47" s="65"/>
      <c r="BF47" s="79"/>
      <c r="BG47" s="62"/>
      <c r="BH47" s="65">
        <f t="shared" si="30"/>
        <v>0</v>
      </c>
      <c r="BI47" s="65">
        <f t="shared" si="35"/>
        <v>0</v>
      </c>
      <c r="BJ47" s="65">
        <f t="shared" si="48"/>
        <v>261.57445077298615</v>
      </c>
      <c r="BK47" s="66">
        <f t="shared" si="44"/>
        <v>261.57445077298615</v>
      </c>
      <c r="BL47" s="234"/>
      <c r="BM47" s="85">
        <v>3507</v>
      </c>
      <c r="BN47" s="215"/>
      <c r="BO47" s="84"/>
      <c r="BQ47" s="84"/>
      <c r="BR47" s="65">
        <f t="shared" si="36"/>
        <v>0</v>
      </c>
      <c r="BS47" s="65">
        <f t="shared" si="49"/>
        <v>214.01545972335231</v>
      </c>
      <c r="BT47" s="65">
        <f t="shared" si="37"/>
        <v>0</v>
      </c>
      <c r="BU47" s="66">
        <f t="shared" si="45"/>
        <v>214.01545972335231</v>
      </c>
      <c r="BV47" s="85">
        <v>3507</v>
      </c>
      <c r="BW47" s="215"/>
      <c r="BY47" s="84"/>
      <c r="CA47" s="84"/>
      <c r="CB47" s="65">
        <f t="shared" si="47"/>
        <v>202.12571196094385</v>
      </c>
      <c r="CC47" s="65">
        <f t="shared" si="38"/>
        <v>0</v>
      </c>
      <c r="CD47" s="65">
        <f t="shared" si="39"/>
        <v>0</v>
      </c>
      <c r="CE47" s="66">
        <f t="shared" si="46"/>
        <v>202.12571196094385</v>
      </c>
      <c r="CG47" s="122" t="s">
        <v>69</v>
      </c>
      <c r="CH47" s="131" t="s">
        <v>147</v>
      </c>
      <c r="CI47" s="124">
        <v>2015</v>
      </c>
      <c r="CJ47" s="125">
        <v>517.77716844895303</v>
      </c>
      <c r="CK47" s="125">
        <v>939.07</v>
      </c>
      <c r="CL47" s="125">
        <f t="shared" si="53"/>
        <v>40.940640709258744</v>
      </c>
      <c r="CM47" s="13"/>
      <c r="CN47" s="13"/>
    </row>
    <row r="48" spans="1:93" ht="12.9" customHeight="1" x14ac:dyDescent="0.3">
      <c r="A48" s="59">
        <v>41</v>
      </c>
      <c r="B48" s="158" t="s">
        <v>173</v>
      </c>
      <c r="C48" s="75" t="s">
        <v>45</v>
      </c>
      <c r="D48" s="59"/>
      <c r="E48" s="59"/>
      <c r="F48" s="59"/>
      <c r="G48" s="65"/>
      <c r="H48" s="65"/>
      <c r="I48" s="65"/>
      <c r="J48" s="65">
        <f t="shared" si="50"/>
        <v>0</v>
      </c>
      <c r="K48" s="65">
        <f t="shared" si="51"/>
        <v>0</v>
      </c>
      <c r="L48" s="65">
        <f t="shared" si="31"/>
        <v>0</v>
      </c>
      <c r="M48" s="66">
        <f t="shared" si="40"/>
        <v>0</v>
      </c>
      <c r="N48" s="155"/>
      <c r="O48" s="59"/>
      <c r="P48" s="59"/>
      <c r="Q48" s="65"/>
      <c r="R48" s="65"/>
      <c r="S48" s="65"/>
      <c r="T48" s="65">
        <f t="shared" si="52"/>
        <v>0</v>
      </c>
      <c r="U48" s="65">
        <f t="shared" si="32"/>
        <v>0</v>
      </c>
      <c r="V48" s="65">
        <f t="shared" si="21"/>
        <v>0</v>
      </c>
      <c r="W48" s="66">
        <f t="shared" si="41"/>
        <v>0</v>
      </c>
      <c r="X48" s="59"/>
      <c r="Y48" s="59"/>
      <c r="Z48" s="233"/>
      <c r="AA48" s="65"/>
      <c r="AB48" s="65"/>
      <c r="AD48" s="65">
        <f t="shared" si="33"/>
        <v>0</v>
      </c>
      <c r="AE48" s="65">
        <f t="shared" si="22"/>
        <v>0</v>
      </c>
      <c r="AF48" s="65">
        <f t="shared" si="54"/>
        <v>0</v>
      </c>
      <c r="AG48" s="66">
        <f t="shared" si="42"/>
        <v>0</v>
      </c>
      <c r="AH48" s="59"/>
      <c r="AI48" s="233"/>
      <c r="AJ48" s="234"/>
      <c r="AK48" s="65"/>
      <c r="AL48" s="65"/>
      <c r="AN48" s="65">
        <f t="shared" si="23"/>
        <v>0</v>
      </c>
      <c r="AO48" s="65">
        <f t="shared" si="55"/>
        <v>0</v>
      </c>
      <c r="AP48" s="65">
        <f t="shared" ref="AP48:AP71" si="57">AJ48/AJ$2*AJ$5*AP$5</f>
        <v>0</v>
      </c>
      <c r="AQ48" s="66">
        <f t="shared" si="43"/>
        <v>0</v>
      </c>
      <c r="AR48" s="233"/>
      <c r="AS48" s="234"/>
      <c r="AT48" s="136"/>
      <c r="AU48" s="65"/>
      <c r="AV48" s="79"/>
      <c r="AW48" s="62"/>
      <c r="AX48" s="65">
        <f t="shared" si="56"/>
        <v>0</v>
      </c>
      <c r="AY48" s="65">
        <f t="shared" ref="AY48:AY79" si="58">AS48/AS$2*AS$5*AY$5</f>
        <v>0</v>
      </c>
      <c r="AZ48" s="65">
        <f t="shared" si="34"/>
        <v>0</v>
      </c>
      <c r="BA48" s="66">
        <f t="shared" si="9"/>
        <v>0</v>
      </c>
      <c r="BB48" s="233"/>
      <c r="BC48" s="234"/>
      <c r="BD48" s="219">
        <v>1628</v>
      </c>
      <c r="BE48" s="65"/>
      <c r="BF48" s="79"/>
      <c r="BG48" s="62"/>
      <c r="BH48" s="65">
        <f t="shared" ref="BH48:BH79" si="59">BB48/BB$2*BB$5*BH$5</f>
        <v>0</v>
      </c>
      <c r="BI48" s="65">
        <f t="shared" si="35"/>
        <v>0</v>
      </c>
      <c r="BJ48" s="65">
        <f t="shared" si="48"/>
        <v>121.42663411988067</v>
      </c>
      <c r="BK48" s="66">
        <f t="shared" si="44"/>
        <v>121.42663411988067</v>
      </c>
      <c r="BL48" s="234"/>
      <c r="BM48" s="85">
        <v>1628</v>
      </c>
      <c r="BN48" s="215"/>
      <c r="BO48" s="84"/>
      <c r="BQ48" s="84"/>
      <c r="BR48" s="65">
        <f t="shared" si="36"/>
        <v>0</v>
      </c>
      <c r="BS48" s="65">
        <f t="shared" si="49"/>
        <v>99.349064279902365</v>
      </c>
      <c r="BT48" s="65">
        <f t="shared" si="37"/>
        <v>0</v>
      </c>
      <c r="BU48" s="66">
        <f t="shared" si="45"/>
        <v>99.349064279902365</v>
      </c>
      <c r="BV48" s="85">
        <v>1628</v>
      </c>
      <c r="BW48" s="215"/>
      <c r="BY48" s="84"/>
      <c r="CA48" s="84"/>
      <c r="CB48" s="65">
        <f t="shared" si="47"/>
        <v>93.829671819907787</v>
      </c>
      <c r="CC48" s="65">
        <f t="shared" si="38"/>
        <v>0</v>
      </c>
      <c r="CD48" s="65">
        <f t="shared" si="39"/>
        <v>0</v>
      </c>
      <c r="CE48" s="66">
        <f t="shared" si="46"/>
        <v>93.829671819907787</v>
      </c>
      <c r="CG48" s="123" t="s">
        <v>133</v>
      </c>
      <c r="CH48" s="123" t="s">
        <v>168</v>
      </c>
      <c r="CI48" s="124">
        <v>2015</v>
      </c>
      <c r="CJ48" s="125">
        <v>517.77716844895394</v>
      </c>
      <c r="CK48" s="146">
        <v>935.73</v>
      </c>
      <c r="CL48" s="125">
        <f t="shared" si="53"/>
        <v>39.211264966639291</v>
      </c>
    </row>
    <row r="49" spans="1:92" ht="12.9" customHeight="1" x14ac:dyDescent="0.3">
      <c r="A49" s="59">
        <v>42</v>
      </c>
      <c r="B49" s="199" t="s">
        <v>30</v>
      </c>
      <c r="C49" s="61" t="s">
        <v>31</v>
      </c>
      <c r="D49" s="238">
        <v>5140</v>
      </c>
      <c r="E49" s="249">
        <v>5160</v>
      </c>
      <c r="F49" s="200">
        <v>9749</v>
      </c>
      <c r="G49" s="201"/>
      <c r="H49" s="201"/>
      <c r="I49" s="201"/>
      <c r="J49" s="65">
        <f t="shared" si="50"/>
        <v>301.89331122166942</v>
      </c>
      <c r="K49" s="65">
        <f t="shared" si="51"/>
        <v>314.33599566806549</v>
      </c>
      <c r="L49" s="65">
        <f t="shared" si="31"/>
        <v>490.07860341833469</v>
      </c>
      <c r="M49" s="66">
        <f t="shared" si="40"/>
        <v>804.41459908640036</v>
      </c>
      <c r="N49" s="250">
        <v>5160</v>
      </c>
      <c r="O49" s="200">
        <v>9749</v>
      </c>
      <c r="P49" s="200">
        <v>7513</v>
      </c>
      <c r="Q49" s="201"/>
      <c r="R49" s="201"/>
      <c r="S49" s="201"/>
      <c r="T49" s="65">
        <f t="shared" si="52"/>
        <v>296.87288479761742</v>
      </c>
      <c r="U49" s="65">
        <f t="shared" si="32"/>
        <v>400.9734027968193</v>
      </c>
      <c r="V49" s="65">
        <f t="shared" si="21"/>
        <v>449.68440526716728</v>
      </c>
      <c r="W49" s="66">
        <f t="shared" si="41"/>
        <v>850.65780806398652</v>
      </c>
      <c r="X49" s="200">
        <v>9749</v>
      </c>
      <c r="Y49" s="200">
        <v>7513</v>
      </c>
      <c r="Z49" s="221">
        <v>2936</v>
      </c>
      <c r="AA49" s="201"/>
      <c r="AB49" s="201"/>
      <c r="AD49" s="65">
        <f t="shared" si="33"/>
        <v>378.69710264144044</v>
      </c>
      <c r="AE49" s="65">
        <f t="shared" si="22"/>
        <v>367.92360430950049</v>
      </c>
      <c r="AF49" s="65">
        <f t="shared" si="54"/>
        <v>380.04497735145219</v>
      </c>
      <c r="AG49" s="66">
        <f t="shared" si="42"/>
        <v>758.74207999289274</v>
      </c>
      <c r="AH49" s="200">
        <v>7513</v>
      </c>
      <c r="AI49" s="221">
        <v>2936</v>
      </c>
      <c r="AJ49" s="222">
        <v>6015</v>
      </c>
      <c r="AK49" s="201"/>
      <c r="AL49" s="201"/>
      <c r="AN49" s="65">
        <f t="shared" si="23"/>
        <v>347.48340407008379</v>
      </c>
      <c r="AO49" s="65">
        <f t="shared" si="55"/>
        <v>326.92629896083133</v>
      </c>
      <c r="AP49" s="65">
        <f t="shared" si="57"/>
        <v>509.43178318447798</v>
      </c>
      <c r="AQ49" s="66">
        <f t="shared" si="43"/>
        <v>856.91518725456183</v>
      </c>
      <c r="AR49" s="221">
        <v>2936</v>
      </c>
      <c r="AS49" s="222">
        <v>6015</v>
      </c>
      <c r="AT49" s="120"/>
      <c r="AU49" s="201"/>
      <c r="AV49" s="201"/>
      <c r="AW49" s="92"/>
      <c r="AX49" s="65">
        <f t="shared" si="56"/>
        <v>307.36861177724484</v>
      </c>
      <c r="AY49" s="65">
        <f t="shared" si="58"/>
        <v>416.80782260548199</v>
      </c>
      <c r="AZ49" s="116">
        <f>$CM$20</f>
        <v>433.25237109030473</v>
      </c>
      <c r="BA49" s="66">
        <f>SUM(AX49+AU49,AY49+AV49,AZ49+AW46)-MIN(AX49+AU49,AY49+AV49,AZ49+AW46)</f>
        <v>850.06019369578678</v>
      </c>
      <c r="BB49" s="222">
        <v>6015</v>
      </c>
      <c r="BC49" s="121"/>
      <c r="BD49" s="243"/>
      <c r="BE49" s="201"/>
      <c r="BF49" s="205"/>
      <c r="BG49" s="62"/>
      <c r="BH49" s="65">
        <f t="shared" si="59"/>
        <v>410.13556874699179</v>
      </c>
      <c r="BI49" s="116">
        <f>$CM$26</f>
        <v>391.29207959936713</v>
      </c>
      <c r="BJ49" s="65">
        <f t="shared" si="48"/>
        <v>0</v>
      </c>
      <c r="BK49" s="66">
        <f t="shared" si="44"/>
        <v>801.42764834635886</v>
      </c>
      <c r="BM49" s="152"/>
      <c r="BN49" s="215"/>
      <c r="BO49" s="84"/>
      <c r="BQ49" s="84"/>
      <c r="BR49" s="116">
        <f>$CM$30</f>
        <v>368.37273899291756</v>
      </c>
      <c r="BS49" s="65">
        <f t="shared" si="49"/>
        <v>0</v>
      </c>
      <c r="BT49" s="65">
        <f t="shared" si="37"/>
        <v>0</v>
      </c>
      <c r="BU49" s="66">
        <f t="shared" si="45"/>
        <v>368.37273899291756</v>
      </c>
      <c r="BV49" s="152"/>
      <c r="BW49" s="215"/>
      <c r="BY49" s="84"/>
      <c r="CA49" s="84"/>
      <c r="CB49" s="65">
        <f t="shared" si="47"/>
        <v>0</v>
      </c>
      <c r="CC49" s="65">
        <f t="shared" si="38"/>
        <v>0</v>
      </c>
      <c r="CD49" s="65">
        <f t="shared" si="39"/>
        <v>0</v>
      </c>
      <c r="CE49" s="66">
        <f t="shared" si="46"/>
        <v>0</v>
      </c>
      <c r="CG49" s="123" t="s">
        <v>120</v>
      </c>
      <c r="CH49" s="161" t="s">
        <v>146</v>
      </c>
      <c r="CI49" s="124">
        <v>2015</v>
      </c>
      <c r="CJ49" s="125">
        <v>517.77716844895394</v>
      </c>
      <c r="CK49" s="146">
        <v>932.98</v>
      </c>
      <c r="CL49" s="125">
        <f t="shared" si="53"/>
        <v>37.78737775340467</v>
      </c>
    </row>
    <row r="50" spans="1:92" ht="12.9" customHeight="1" x14ac:dyDescent="0.3">
      <c r="A50" s="59">
        <v>43</v>
      </c>
      <c r="B50" s="199" t="s">
        <v>120</v>
      </c>
      <c r="C50" s="61" t="s">
        <v>33</v>
      </c>
      <c r="D50" s="251"/>
      <c r="E50" s="251">
        <v>5227</v>
      </c>
      <c r="F50" s="59"/>
      <c r="G50" s="65"/>
      <c r="H50" s="65"/>
      <c r="I50" s="65">
        <f>$CL$49</f>
        <v>37.78737775340467</v>
      </c>
      <c r="J50" s="65">
        <f t="shared" si="50"/>
        <v>0</v>
      </c>
      <c r="K50" s="65">
        <f t="shared" si="51"/>
        <v>318.41749018546096</v>
      </c>
      <c r="L50" s="116">
        <f>$CM$11</f>
        <v>368.98682498687555</v>
      </c>
      <c r="M50" s="66">
        <f t="shared" si="40"/>
        <v>725.19169292574111</v>
      </c>
      <c r="N50" s="252">
        <v>5227</v>
      </c>
      <c r="O50" s="59"/>
      <c r="P50" s="59">
        <v>7138</v>
      </c>
      <c r="Q50" s="65"/>
      <c r="R50" s="65">
        <f>$CL$49*$U$5/$V$5</f>
        <v>30.916945434603821</v>
      </c>
      <c r="S50" s="65"/>
      <c r="T50" s="65">
        <f t="shared" si="52"/>
        <v>300.727629619602</v>
      </c>
      <c r="U50" s="116">
        <f>$CM$11*$U$5/$V$5</f>
        <v>301.89831135289819</v>
      </c>
      <c r="V50" s="65">
        <f t="shared" si="21"/>
        <v>427.23909021656328</v>
      </c>
      <c r="W50" s="66">
        <f t="shared" si="41"/>
        <v>760.05434700406533</v>
      </c>
      <c r="X50" s="59"/>
      <c r="Y50" s="59">
        <v>7138</v>
      </c>
      <c r="Z50" s="221">
        <v>3067</v>
      </c>
      <c r="AA50" s="65">
        <f>$CL$49*$J$5/$L$5</f>
        <v>29.199337354903609</v>
      </c>
      <c r="AB50" s="65"/>
      <c r="AD50" s="116">
        <f>$CM$11*$J$5/$L$5</f>
        <v>285.12618294440387</v>
      </c>
      <c r="AE50" s="65">
        <f t="shared" si="22"/>
        <v>349.55925563173361</v>
      </c>
      <c r="AF50" s="65">
        <f t="shared" si="54"/>
        <v>397.0020250466294</v>
      </c>
      <c r="AG50" s="66">
        <f t="shared" si="42"/>
        <v>746.56128067836289</v>
      </c>
      <c r="AH50" s="59">
        <v>7138</v>
      </c>
      <c r="AI50" s="221">
        <v>3067</v>
      </c>
      <c r="AJ50" s="222">
        <v>4809</v>
      </c>
      <c r="AK50" s="65"/>
      <c r="AL50" s="65"/>
      <c r="AN50" s="65">
        <f t="shared" si="23"/>
        <v>330.13929698552619</v>
      </c>
      <c r="AO50" s="65">
        <f t="shared" si="55"/>
        <v>341.51326938449239</v>
      </c>
      <c r="AP50" s="65">
        <f t="shared" si="57"/>
        <v>407.29134585771482</v>
      </c>
      <c r="AQ50" s="66">
        <f t="shared" si="43"/>
        <v>748.80461524220709</v>
      </c>
      <c r="AR50" s="221">
        <v>3067</v>
      </c>
      <c r="AS50" s="222">
        <v>4809</v>
      </c>
      <c r="AT50" s="77">
        <v>3486</v>
      </c>
      <c r="AU50" s="65"/>
      <c r="AV50" s="79"/>
      <c r="AW50" s="62"/>
      <c r="AX50" s="65">
        <f t="shared" si="56"/>
        <v>321.08294697575275</v>
      </c>
      <c r="AY50" s="65">
        <f t="shared" si="58"/>
        <v>333.23837388358487</v>
      </c>
      <c r="AZ50" s="65">
        <f t="shared" ref="AZ50:AZ81" si="60">AT50/AT$2*AT$5*AZ$5</f>
        <v>376.38271812080535</v>
      </c>
      <c r="BA50" s="66">
        <f t="shared" ref="BA50:BA81" si="61">SUM(AX50+AU50,AY50+AV50,AZ50+AW50)-MIN(AX50+AU50,AY50+AV50,AZ50+AW50)</f>
        <v>709.62109200439022</v>
      </c>
      <c r="BB50" s="222">
        <v>4809</v>
      </c>
      <c r="BC50" s="80">
        <v>3486</v>
      </c>
      <c r="BD50" s="206"/>
      <c r="BE50" s="65"/>
      <c r="BF50" s="79"/>
      <c r="BG50" s="62"/>
      <c r="BH50" s="65">
        <f t="shared" si="59"/>
        <v>327.90389860420339</v>
      </c>
      <c r="BI50" s="65">
        <f t="shared" ref="BI50:BI81" si="62">BC50/BC$2*BC$5*BI$5</f>
        <v>339.93022618231663</v>
      </c>
      <c r="BJ50" s="65">
        <f t="shared" si="48"/>
        <v>0</v>
      </c>
      <c r="BK50" s="66">
        <f t="shared" si="44"/>
        <v>667.83412478652008</v>
      </c>
      <c r="BL50" s="80">
        <v>3486</v>
      </c>
      <c r="BM50" s="83"/>
      <c r="BN50" s="215"/>
      <c r="BO50" s="84"/>
      <c r="BQ50" s="84"/>
      <c r="BR50" s="65">
        <f t="shared" ref="BR50:BR81" si="63">BL50/BL$2*BL$5*BR$5</f>
        <v>320.0193283070596</v>
      </c>
      <c r="BS50" s="65">
        <f t="shared" si="49"/>
        <v>0</v>
      </c>
      <c r="BT50" s="65">
        <f t="shared" si="37"/>
        <v>0</v>
      </c>
      <c r="BU50" s="66">
        <f t="shared" si="45"/>
        <v>320.0193283070596</v>
      </c>
      <c r="BV50" s="83"/>
      <c r="BW50" s="215"/>
      <c r="BY50" s="84"/>
      <c r="CA50" s="84"/>
      <c r="CB50" s="65">
        <f t="shared" si="47"/>
        <v>0</v>
      </c>
      <c r="CC50" s="65">
        <f t="shared" si="38"/>
        <v>0</v>
      </c>
      <c r="CD50" s="65">
        <f t="shared" si="39"/>
        <v>0</v>
      </c>
      <c r="CE50" s="66">
        <f t="shared" si="46"/>
        <v>0</v>
      </c>
      <c r="CG50" s="162" t="s">
        <v>81</v>
      </c>
      <c r="CH50" s="123" t="s">
        <v>43</v>
      </c>
      <c r="CI50" s="124">
        <v>2016</v>
      </c>
      <c r="CJ50" s="125">
        <v>519.83349657198801</v>
      </c>
      <c r="CK50" s="146">
        <v>896.98</v>
      </c>
      <c r="CL50" s="125">
        <f t="shared" si="53"/>
        <v>19.223442703232127</v>
      </c>
      <c r="CM50" s="13"/>
      <c r="CN50" s="12"/>
    </row>
    <row r="51" spans="1:92" ht="12.9" customHeight="1" x14ac:dyDescent="0.3">
      <c r="A51" s="59">
        <v>44</v>
      </c>
      <c r="B51" s="199" t="s">
        <v>129</v>
      </c>
      <c r="C51" s="171" t="s">
        <v>33</v>
      </c>
      <c r="D51" s="153"/>
      <c r="E51" s="210">
        <v>4196</v>
      </c>
      <c r="F51" s="210">
        <v>8169</v>
      </c>
      <c r="G51" s="201"/>
      <c r="H51" s="201"/>
      <c r="I51" s="201"/>
      <c r="J51" s="65">
        <f t="shared" si="50"/>
        <v>0</v>
      </c>
      <c r="K51" s="65">
        <f t="shared" si="51"/>
        <v>255.61120888046568</v>
      </c>
      <c r="L51" s="65">
        <f t="shared" ref="L51:L82" si="64">F51/F$2*F$5*L$5</f>
        <v>410.6525911708253</v>
      </c>
      <c r="M51" s="66">
        <f t="shared" si="40"/>
        <v>666.26380005129101</v>
      </c>
      <c r="N51" s="216">
        <v>4196</v>
      </c>
      <c r="O51" s="210">
        <v>8169</v>
      </c>
      <c r="P51" s="210">
        <v>7290</v>
      </c>
      <c r="Q51" s="201"/>
      <c r="R51" s="201"/>
      <c r="S51" s="201"/>
      <c r="T51" s="65">
        <f t="shared" si="52"/>
        <v>241.41058616488425</v>
      </c>
      <c r="U51" s="65">
        <f t="shared" ref="U51:U82" si="65">O51/O$2*O$5*U$5</f>
        <v>335.98848368522073</v>
      </c>
      <c r="V51" s="65">
        <f t="shared" si="21"/>
        <v>436.33692458374139</v>
      </c>
      <c r="W51" s="66">
        <f t="shared" si="41"/>
        <v>772.32540826896206</v>
      </c>
      <c r="X51" s="210">
        <v>8169</v>
      </c>
      <c r="Y51" s="210">
        <v>7290</v>
      </c>
      <c r="Z51" s="217"/>
      <c r="AA51" s="201"/>
      <c r="AB51" s="201"/>
      <c r="AD51" s="65">
        <f t="shared" ref="AD51:AD82" si="66">X51/X$2*X$5*AD$5</f>
        <v>317.32245681381954</v>
      </c>
      <c r="AE51" s="65">
        <f t="shared" si="22"/>
        <v>357.00293829578845</v>
      </c>
      <c r="AF51" s="65">
        <f t="shared" si="54"/>
        <v>0</v>
      </c>
      <c r="AG51" s="66">
        <f t="shared" si="42"/>
        <v>674.32539510960805</v>
      </c>
      <c r="AH51" s="210">
        <v>7290</v>
      </c>
      <c r="AI51" s="217"/>
      <c r="AJ51" s="218"/>
      <c r="AK51" s="201"/>
      <c r="AL51" s="201"/>
      <c r="AN51" s="65">
        <f t="shared" si="23"/>
        <v>337.16944172380016</v>
      </c>
      <c r="AO51" s="65">
        <f t="shared" si="55"/>
        <v>0</v>
      </c>
      <c r="AP51" s="65">
        <f t="shared" si="57"/>
        <v>0</v>
      </c>
      <c r="AQ51" s="66">
        <f t="shared" si="43"/>
        <v>337.16944172380016</v>
      </c>
      <c r="AR51" s="217"/>
      <c r="AS51" s="218"/>
      <c r="AT51" s="77">
        <v>3199</v>
      </c>
      <c r="AU51" s="201"/>
      <c r="AV51" s="205"/>
      <c r="AW51" s="62"/>
      <c r="AX51" s="65">
        <f t="shared" si="56"/>
        <v>0</v>
      </c>
      <c r="AY51" s="65">
        <f t="shared" si="58"/>
        <v>0</v>
      </c>
      <c r="AZ51" s="65">
        <f t="shared" si="60"/>
        <v>345.39538590604025</v>
      </c>
      <c r="BA51" s="66">
        <f t="shared" si="61"/>
        <v>345.39538590604025</v>
      </c>
      <c r="BB51" s="218"/>
      <c r="BC51" s="80">
        <v>3199</v>
      </c>
      <c r="BD51" s="206"/>
      <c r="BE51" s="201"/>
      <c r="BF51" s="205"/>
      <c r="BG51" s="62"/>
      <c r="BH51" s="65">
        <f t="shared" si="59"/>
        <v>0</v>
      </c>
      <c r="BI51" s="65">
        <f t="shared" si="62"/>
        <v>311.94400274160387</v>
      </c>
      <c r="BJ51" s="65">
        <f t="shared" si="48"/>
        <v>0</v>
      </c>
      <c r="BK51" s="66">
        <f t="shared" si="44"/>
        <v>311.94400274160387</v>
      </c>
      <c r="BL51" s="80">
        <v>3199</v>
      </c>
      <c r="BM51" s="83"/>
      <c r="BN51" s="215"/>
      <c r="BO51" s="84"/>
      <c r="BQ51" s="84"/>
      <c r="BR51" s="65">
        <f t="shared" si="63"/>
        <v>293.67235549463101</v>
      </c>
      <c r="BS51" s="65">
        <f t="shared" si="49"/>
        <v>0</v>
      </c>
      <c r="BT51" s="65">
        <f t="shared" si="37"/>
        <v>0</v>
      </c>
      <c r="BU51" s="66">
        <f t="shared" si="45"/>
        <v>293.67235549463101</v>
      </c>
      <c r="BV51" s="83"/>
      <c r="BW51" s="215"/>
      <c r="BY51" s="84"/>
      <c r="CA51" s="84"/>
      <c r="CB51" s="65">
        <f t="shared" si="47"/>
        <v>0</v>
      </c>
      <c r="CC51" s="65">
        <f t="shared" si="38"/>
        <v>0</v>
      </c>
      <c r="CD51" s="65">
        <f t="shared" si="39"/>
        <v>0</v>
      </c>
      <c r="CE51" s="66">
        <f t="shared" si="46"/>
        <v>0</v>
      </c>
      <c r="CG51" s="231" t="s">
        <v>145</v>
      </c>
      <c r="CH51" s="231" t="s">
        <v>174</v>
      </c>
      <c r="CI51" s="124">
        <v>2016</v>
      </c>
      <c r="CJ51" s="125">
        <v>519.83349657198801</v>
      </c>
      <c r="CK51" s="146">
        <v>948.75</v>
      </c>
      <c r="CL51" s="125">
        <f t="shared" si="53"/>
        <v>46.135222820763936</v>
      </c>
    </row>
    <row r="52" spans="1:92" ht="12.9" customHeight="1" x14ac:dyDescent="0.3">
      <c r="A52" s="59">
        <v>45</v>
      </c>
      <c r="B52" s="199" t="s">
        <v>125</v>
      </c>
      <c r="C52" s="151" t="s">
        <v>33</v>
      </c>
      <c r="D52" s="59"/>
      <c r="E52" s="210">
        <v>4695</v>
      </c>
      <c r="F52" s="210">
        <v>8756</v>
      </c>
      <c r="G52" s="201"/>
      <c r="H52" s="201"/>
      <c r="I52" s="201"/>
      <c r="J52" s="65">
        <f t="shared" si="50"/>
        <v>0</v>
      </c>
      <c r="K52" s="65">
        <f t="shared" si="51"/>
        <v>286.00920536076893</v>
      </c>
      <c r="L52" s="65">
        <f t="shared" si="64"/>
        <v>440.1608628096152</v>
      </c>
      <c r="M52" s="66">
        <f t="shared" si="40"/>
        <v>726.17006817038418</v>
      </c>
      <c r="N52" s="216">
        <v>4695</v>
      </c>
      <c r="O52" s="210">
        <v>8756</v>
      </c>
      <c r="P52" s="210"/>
      <c r="Q52" s="201"/>
      <c r="R52" s="201"/>
      <c r="S52" s="201"/>
      <c r="T52" s="65">
        <f t="shared" si="52"/>
        <v>270.11980506294844</v>
      </c>
      <c r="U52" s="65">
        <f t="shared" si="65"/>
        <v>360.13161502604879</v>
      </c>
      <c r="V52" s="65">
        <f t="shared" si="21"/>
        <v>0</v>
      </c>
      <c r="W52" s="66">
        <f t="shared" si="41"/>
        <v>630.25142008899729</v>
      </c>
      <c r="X52" s="210">
        <v>8756</v>
      </c>
      <c r="Y52" s="210"/>
      <c r="Z52" s="203">
        <v>2866</v>
      </c>
      <c r="AA52" s="201"/>
      <c r="AB52" s="201"/>
      <c r="AD52" s="65">
        <f t="shared" si="66"/>
        <v>340.12430308015723</v>
      </c>
      <c r="AE52" s="65">
        <f t="shared" si="22"/>
        <v>0</v>
      </c>
      <c r="AF52" s="65">
        <f t="shared" si="54"/>
        <v>370.9839594990674</v>
      </c>
      <c r="AG52" s="66">
        <f t="shared" si="42"/>
        <v>711.10826257922463</v>
      </c>
      <c r="AH52" s="210"/>
      <c r="AI52" s="203">
        <v>2866</v>
      </c>
      <c r="AJ52" s="204"/>
      <c r="AK52" s="201"/>
      <c r="AL52" s="201"/>
      <c r="AN52" s="65">
        <f t="shared" si="23"/>
        <v>0</v>
      </c>
      <c r="AO52" s="65">
        <f t="shared" si="55"/>
        <v>319.13173461231014</v>
      </c>
      <c r="AP52" s="65">
        <f t="shared" si="57"/>
        <v>0</v>
      </c>
      <c r="AQ52" s="66">
        <f t="shared" si="43"/>
        <v>319.13173461231014</v>
      </c>
      <c r="AR52" s="203">
        <v>2866</v>
      </c>
      <c r="AS52" s="204"/>
      <c r="AT52" s="77">
        <v>1629</v>
      </c>
      <c r="AU52" s="201"/>
      <c r="AV52" s="205"/>
      <c r="AW52" s="62"/>
      <c r="AX52" s="65">
        <f t="shared" si="56"/>
        <v>300.04034106048493</v>
      </c>
      <c r="AY52" s="65">
        <f t="shared" si="58"/>
        <v>0</v>
      </c>
      <c r="AZ52" s="65">
        <f t="shared" si="60"/>
        <v>175.8828020134228</v>
      </c>
      <c r="BA52" s="66">
        <f t="shared" si="61"/>
        <v>475.92314307390774</v>
      </c>
      <c r="BB52" s="203"/>
      <c r="BC52" s="80">
        <v>1629</v>
      </c>
      <c r="BD52" s="206"/>
      <c r="BE52" s="201"/>
      <c r="BF52" s="205"/>
      <c r="BG52" s="62"/>
      <c r="BH52" s="65">
        <f t="shared" si="59"/>
        <v>0</v>
      </c>
      <c r="BI52" s="65">
        <f t="shared" si="62"/>
        <v>158.84863409380202</v>
      </c>
      <c r="BJ52" s="65">
        <f t="shared" si="48"/>
        <v>0</v>
      </c>
      <c r="BK52" s="66">
        <f t="shared" si="44"/>
        <v>158.84863409380202</v>
      </c>
      <c r="BL52" s="80">
        <v>1629</v>
      </c>
      <c r="BM52" s="83"/>
      <c r="BN52" s="215"/>
      <c r="BO52" s="84"/>
      <c r="BQ52" s="84"/>
      <c r="BR52" s="65">
        <f t="shared" si="63"/>
        <v>149.54431606775677</v>
      </c>
      <c r="BS52" s="65">
        <f t="shared" si="49"/>
        <v>0</v>
      </c>
      <c r="BT52" s="65">
        <f t="shared" ref="BT52:BT83" si="67">BN52/BN$2*BN$5*BT$5</f>
        <v>0</v>
      </c>
      <c r="BU52" s="66">
        <f t="shared" si="45"/>
        <v>149.54431606775677</v>
      </c>
      <c r="BV52" s="83"/>
      <c r="BW52" s="215"/>
      <c r="BY52" s="84"/>
      <c r="CA52" s="84"/>
      <c r="CB52" s="65">
        <f t="shared" si="47"/>
        <v>0</v>
      </c>
      <c r="CC52" s="65">
        <f t="shared" ref="CC52:CC83" si="68">BW52/BW$2*BW$5*CC$5</f>
        <v>0</v>
      </c>
      <c r="CD52" s="65">
        <f t="shared" si="39"/>
        <v>0</v>
      </c>
      <c r="CE52" s="66">
        <f t="shared" si="46"/>
        <v>0</v>
      </c>
      <c r="CG52" s="231" t="s">
        <v>32</v>
      </c>
      <c r="CH52" s="231" t="s">
        <v>149</v>
      </c>
      <c r="CI52" s="124">
        <v>2018</v>
      </c>
      <c r="CJ52" s="125">
        <v>527.89497998152103</v>
      </c>
      <c r="CK52" s="146">
        <v>953.93</v>
      </c>
      <c r="CL52" s="125">
        <f t="shared" si="53"/>
        <v>49.585175469664243</v>
      </c>
    </row>
    <row r="53" spans="1:92" ht="12.9" customHeight="1" x14ac:dyDescent="0.3">
      <c r="A53" s="59">
        <v>46</v>
      </c>
      <c r="B53" s="153" t="s">
        <v>175</v>
      </c>
      <c r="C53" s="59" t="s">
        <v>33</v>
      </c>
      <c r="D53" s="59"/>
      <c r="E53" s="153"/>
      <c r="F53" s="153"/>
      <c r="G53" s="65"/>
      <c r="H53" s="65"/>
      <c r="I53" s="65"/>
      <c r="J53" s="65">
        <f t="shared" si="50"/>
        <v>0</v>
      </c>
      <c r="K53" s="65">
        <f t="shared" si="51"/>
        <v>0</v>
      </c>
      <c r="L53" s="65">
        <f t="shared" si="64"/>
        <v>0</v>
      </c>
      <c r="M53" s="66">
        <f t="shared" si="40"/>
        <v>0</v>
      </c>
      <c r="N53" s="159"/>
      <c r="O53" s="153"/>
      <c r="P53" s="153"/>
      <c r="Q53" s="65"/>
      <c r="R53" s="65"/>
      <c r="S53" s="65"/>
      <c r="T53" s="65">
        <f t="shared" si="52"/>
        <v>0</v>
      </c>
      <c r="U53" s="65">
        <f t="shared" si="65"/>
        <v>0</v>
      </c>
      <c r="V53" s="65">
        <f t="shared" si="21"/>
        <v>0</v>
      </c>
      <c r="W53" s="66">
        <f t="shared" si="41"/>
        <v>0</v>
      </c>
      <c r="X53" s="153"/>
      <c r="Y53" s="153"/>
      <c r="Z53" s="233"/>
      <c r="AA53" s="65"/>
      <c r="AB53" s="65"/>
      <c r="AD53" s="65">
        <f t="shared" si="66"/>
        <v>0</v>
      </c>
      <c r="AE53" s="65">
        <f t="shared" si="22"/>
        <v>0</v>
      </c>
      <c r="AF53" s="65">
        <f t="shared" si="54"/>
        <v>0</v>
      </c>
      <c r="AG53" s="66">
        <f t="shared" si="42"/>
        <v>0</v>
      </c>
      <c r="AH53" s="153"/>
      <c r="AI53" s="233"/>
      <c r="AJ53" s="234"/>
      <c r="AK53" s="65"/>
      <c r="AL53" s="65"/>
      <c r="AN53" s="65">
        <f t="shared" si="23"/>
        <v>0</v>
      </c>
      <c r="AO53" s="65">
        <f t="shared" si="55"/>
        <v>0</v>
      </c>
      <c r="AP53" s="65">
        <f t="shared" si="57"/>
        <v>0</v>
      </c>
      <c r="AQ53" s="66">
        <f t="shared" si="43"/>
        <v>0</v>
      </c>
      <c r="AR53" s="233"/>
      <c r="AS53" s="234"/>
      <c r="AT53" s="136">
        <v>1548</v>
      </c>
      <c r="AU53" s="65"/>
      <c r="AV53" s="79"/>
      <c r="AW53" s="62"/>
      <c r="AX53" s="65">
        <f t="shared" si="56"/>
        <v>0</v>
      </c>
      <c r="AY53" s="65">
        <f t="shared" si="58"/>
        <v>0</v>
      </c>
      <c r="AZ53" s="65">
        <f t="shared" si="60"/>
        <v>167.13724832214766</v>
      </c>
      <c r="BA53" s="66">
        <f t="shared" si="61"/>
        <v>167.13724832214766</v>
      </c>
      <c r="BB53" s="233"/>
      <c r="BC53" s="121">
        <v>1548</v>
      </c>
      <c r="BD53" s="243"/>
      <c r="BE53" s="65"/>
      <c r="BF53" s="79"/>
      <c r="BG53" s="62"/>
      <c r="BH53" s="65">
        <f t="shared" si="59"/>
        <v>0</v>
      </c>
      <c r="BI53" s="65">
        <f t="shared" si="62"/>
        <v>150.95008322725937</v>
      </c>
      <c r="BJ53" s="65">
        <f t="shared" si="48"/>
        <v>0</v>
      </c>
      <c r="BK53" s="66">
        <f t="shared" si="44"/>
        <v>150.95008322725937</v>
      </c>
      <c r="BL53" s="121">
        <v>1548</v>
      </c>
      <c r="BM53" s="152"/>
      <c r="BN53" s="215"/>
      <c r="BO53" s="84"/>
      <c r="BQ53" s="84"/>
      <c r="BR53" s="65">
        <f t="shared" si="63"/>
        <v>142.10841084891803</v>
      </c>
      <c r="BS53" s="65">
        <f t="shared" si="49"/>
        <v>0</v>
      </c>
      <c r="BT53" s="65">
        <f t="shared" si="67"/>
        <v>0</v>
      </c>
      <c r="BU53" s="66">
        <f t="shared" si="45"/>
        <v>142.10841084891803</v>
      </c>
      <c r="BV53" s="83"/>
      <c r="BW53" s="215"/>
      <c r="BY53" s="84"/>
      <c r="CA53" s="84"/>
      <c r="CB53" s="65">
        <f t="shared" si="47"/>
        <v>0</v>
      </c>
      <c r="CC53" s="65">
        <f t="shared" si="68"/>
        <v>0</v>
      </c>
      <c r="CD53" s="65">
        <f t="shared" si="39"/>
        <v>0</v>
      </c>
      <c r="CE53" s="66">
        <f t="shared" si="46"/>
        <v>0</v>
      </c>
      <c r="CG53" s="242" t="s">
        <v>109</v>
      </c>
      <c r="CH53" s="242" t="s">
        <v>149</v>
      </c>
      <c r="CI53" s="253">
        <v>2018</v>
      </c>
      <c r="CJ53" s="143">
        <v>527.89497998152103</v>
      </c>
      <c r="CK53" s="254">
        <v>958.78</v>
      </c>
      <c r="CL53" s="143">
        <f t="shared" si="53"/>
        <v>52.145466122574639</v>
      </c>
    </row>
    <row r="54" spans="1:92" ht="12.9" customHeight="1" x14ac:dyDescent="0.3">
      <c r="A54" s="59">
        <v>47</v>
      </c>
      <c r="B54" s="153" t="s">
        <v>176</v>
      </c>
      <c r="C54" s="153" t="s">
        <v>31</v>
      </c>
      <c r="D54" s="153"/>
      <c r="E54" s="153"/>
      <c r="F54" s="153"/>
      <c r="G54" s="65"/>
      <c r="H54" s="65"/>
      <c r="I54" s="65"/>
      <c r="J54" s="65">
        <f t="shared" si="50"/>
        <v>0</v>
      </c>
      <c r="K54" s="65">
        <f t="shared" si="51"/>
        <v>0</v>
      </c>
      <c r="L54" s="65">
        <f t="shared" si="64"/>
        <v>0</v>
      </c>
      <c r="M54" s="66">
        <f t="shared" si="40"/>
        <v>0</v>
      </c>
      <c r="N54" s="159"/>
      <c r="O54" s="153"/>
      <c r="P54" s="153"/>
      <c r="Q54" s="65"/>
      <c r="R54" s="65"/>
      <c r="S54" s="65"/>
      <c r="T54" s="65">
        <f t="shared" si="52"/>
        <v>0</v>
      </c>
      <c r="U54" s="65">
        <f t="shared" si="65"/>
        <v>0</v>
      </c>
      <c r="V54" s="65">
        <f t="shared" si="21"/>
        <v>0</v>
      </c>
      <c r="W54" s="66">
        <f t="shared" si="41"/>
        <v>0</v>
      </c>
      <c r="X54" s="153"/>
      <c r="Y54" s="153"/>
      <c r="Z54" s="233"/>
      <c r="AA54" s="65"/>
      <c r="AB54" s="65"/>
      <c r="AD54" s="65">
        <f t="shared" si="66"/>
        <v>0</v>
      </c>
      <c r="AE54" s="65">
        <f t="shared" si="22"/>
        <v>0</v>
      </c>
      <c r="AF54" s="65">
        <f t="shared" si="54"/>
        <v>0</v>
      </c>
      <c r="AG54" s="66">
        <f t="shared" si="42"/>
        <v>0</v>
      </c>
      <c r="AH54" s="153"/>
      <c r="AI54" s="233"/>
      <c r="AJ54" s="234"/>
      <c r="AK54" s="65"/>
      <c r="AL54" s="65"/>
      <c r="AN54" s="65">
        <f t="shared" si="23"/>
        <v>0</v>
      </c>
      <c r="AO54" s="65">
        <f t="shared" si="55"/>
        <v>0</v>
      </c>
      <c r="AP54" s="65">
        <f t="shared" si="57"/>
        <v>0</v>
      </c>
      <c r="AQ54" s="66">
        <f t="shared" si="43"/>
        <v>0</v>
      </c>
      <c r="AR54" s="233"/>
      <c r="AS54" s="234"/>
      <c r="AT54" s="148">
        <v>896</v>
      </c>
      <c r="AU54" s="65"/>
      <c r="AV54" s="79"/>
      <c r="AW54" s="62"/>
      <c r="AX54" s="65">
        <f t="shared" si="56"/>
        <v>0</v>
      </c>
      <c r="AY54" s="65">
        <f t="shared" si="58"/>
        <v>0</v>
      </c>
      <c r="AZ54" s="65">
        <f t="shared" si="60"/>
        <v>96.740939597315432</v>
      </c>
      <c r="BA54" s="66">
        <f t="shared" si="61"/>
        <v>96.740939597315432</v>
      </c>
      <c r="BB54" s="233"/>
      <c r="BC54" s="149">
        <v>896</v>
      </c>
      <c r="BD54" s="255"/>
      <c r="BE54" s="65"/>
      <c r="BF54" s="79"/>
      <c r="BG54" s="62"/>
      <c r="BH54" s="65">
        <f t="shared" si="59"/>
        <v>0</v>
      </c>
      <c r="BI54" s="65">
        <f t="shared" si="62"/>
        <v>87.371624400274158</v>
      </c>
      <c r="BJ54" s="65">
        <f t="shared" si="48"/>
        <v>0</v>
      </c>
      <c r="BK54" s="66">
        <f t="shared" si="44"/>
        <v>87.371624400274158</v>
      </c>
      <c r="BL54" s="149">
        <v>896</v>
      </c>
      <c r="BM54" s="256"/>
      <c r="BN54" s="215"/>
      <c r="BO54" s="84"/>
      <c r="BQ54" s="84"/>
      <c r="BR54" s="65">
        <f t="shared" si="63"/>
        <v>82.253963902216128</v>
      </c>
      <c r="BS54" s="65">
        <f t="shared" si="49"/>
        <v>0</v>
      </c>
      <c r="BT54" s="65">
        <f t="shared" si="67"/>
        <v>0</v>
      </c>
      <c r="BU54" s="66">
        <f t="shared" si="45"/>
        <v>82.253963902216128</v>
      </c>
      <c r="BV54" s="83"/>
      <c r="BW54" s="215"/>
      <c r="BY54" s="84"/>
      <c r="CA54" s="84"/>
      <c r="CB54" s="65">
        <f t="shared" si="47"/>
        <v>0</v>
      </c>
      <c r="CC54" s="65">
        <f t="shared" si="68"/>
        <v>0</v>
      </c>
      <c r="CD54" s="65">
        <f t="shared" si="39"/>
        <v>0</v>
      </c>
      <c r="CE54" s="66">
        <f t="shared" si="46"/>
        <v>0</v>
      </c>
      <c r="CG54" s="231" t="s">
        <v>142</v>
      </c>
      <c r="CH54" s="231" t="s">
        <v>90</v>
      </c>
      <c r="CI54" s="124">
        <v>2018</v>
      </c>
      <c r="CJ54" s="125">
        <v>527.89497998152103</v>
      </c>
      <c r="CK54" s="146">
        <v>875.04</v>
      </c>
      <c r="CL54" s="125">
        <f t="shared" si="53"/>
        <v>7.9395404989220566</v>
      </c>
    </row>
    <row r="55" spans="1:92" ht="12.9" customHeight="1" x14ac:dyDescent="0.3">
      <c r="A55" s="59">
        <v>48</v>
      </c>
      <c r="B55" s="199" t="s">
        <v>50</v>
      </c>
      <c r="C55" s="61" t="s">
        <v>33</v>
      </c>
      <c r="D55" s="200">
        <v>6629</v>
      </c>
      <c r="E55" s="210">
        <v>6247</v>
      </c>
      <c r="F55" s="200">
        <v>9322</v>
      </c>
      <c r="G55" s="201">
        <f>$CL$44</f>
        <v>10.945880286069659</v>
      </c>
      <c r="H55" s="201"/>
      <c r="I55" s="201">
        <f>$CL$48</f>
        <v>39.211264966639291</v>
      </c>
      <c r="J55" s="65">
        <f t="shared" si="50"/>
        <v>389.34839690436706</v>
      </c>
      <c r="K55" s="65">
        <f t="shared" si="51"/>
        <v>380.55367537565991</v>
      </c>
      <c r="L55" s="65">
        <f t="shared" si="64"/>
        <v>468.61347226030529</v>
      </c>
      <c r="M55" s="66">
        <f t="shared" si="40"/>
        <v>908.11901441738132</v>
      </c>
      <c r="N55" s="216">
        <v>6247</v>
      </c>
      <c r="O55" s="200">
        <v>9322</v>
      </c>
      <c r="P55" s="200"/>
      <c r="Q55" s="201"/>
      <c r="R55" s="201">
        <f>$CL$48*$U$5/$V$5</f>
        <v>32.081944063613967</v>
      </c>
      <c r="S55" s="201"/>
      <c r="T55" s="65">
        <f t="shared" si="52"/>
        <v>359.41180452145659</v>
      </c>
      <c r="U55" s="65">
        <f t="shared" si="65"/>
        <v>383.41102275843161</v>
      </c>
      <c r="V55" s="230">
        <f>$CM$62</f>
        <v>403.29015510583218</v>
      </c>
      <c r="W55" s="66">
        <f t="shared" si="41"/>
        <v>818.7831219278778</v>
      </c>
      <c r="X55" s="200">
        <v>9322</v>
      </c>
      <c r="Y55" s="200"/>
      <c r="Z55" s="233"/>
      <c r="AA55" s="201">
        <f>$CL$48*$J$5/$L$5</f>
        <v>30.299613837857635</v>
      </c>
      <c r="AB55" s="201"/>
      <c r="AD55" s="65">
        <f t="shared" si="66"/>
        <v>362.11041038296315</v>
      </c>
      <c r="AE55" s="230">
        <f>$CM$62*$U$5/$V$5</f>
        <v>329.96467235931726</v>
      </c>
      <c r="AF55" s="65">
        <f t="shared" si="54"/>
        <v>0</v>
      </c>
      <c r="AG55" s="66">
        <f t="shared" si="42"/>
        <v>722.37469658013811</v>
      </c>
      <c r="AH55" s="200"/>
      <c r="AI55" s="233"/>
      <c r="AJ55" s="234">
        <v>6105</v>
      </c>
      <c r="AK55" s="201"/>
      <c r="AL55" s="201"/>
      <c r="AN55" s="230">
        <f>$CM$62*$T$5/$V$5</f>
        <v>311.6333016726885</v>
      </c>
      <c r="AO55" s="65">
        <f t="shared" si="55"/>
        <v>0</v>
      </c>
      <c r="AP55" s="65">
        <f t="shared" si="57"/>
        <v>517.05420388050516</v>
      </c>
      <c r="AQ55" s="66">
        <f t="shared" si="43"/>
        <v>828.68750555319366</v>
      </c>
      <c r="AR55" s="233"/>
      <c r="AS55" s="234">
        <v>6105</v>
      </c>
      <c r="AT55" s="120"/>
      <c r="AU55" s="201"/>
      <c r="AV55" s="205"/>
      <c r="AW55" s="62"/>
      <c r="AX55" s="65">
        <f t="shared" si="56"/>
        <v>0</v>
      </c>
      <c r="AY55" s="65">
        <f t="shared" si="58"/>
        <v>423.04434862950416</v>
      </c>
      <c r="AZ55" s="65">
        <f t="shared" si="60"/>
        <v>0</v>
      </c>
      <c r="BA55" s="66">
        <f t="shared" si="61"/>
        <v>423.04434862950416</v>
      </c>
      <c r="BB55" s="234">
        <v>6105</v>
      </c>
      <c r="BC55" s="121"/>
      <c r="BD55" s="219">
        <v>0</v>
      </c>
      <c r="BE55" s="201"/>
      <c r="BF55" s="205"/>
      <c r="BG55" s="62"/>
      <c r="BH55" s="65">
        <f t="shared" si="59"/>
        <v>416.27226054869249</v>
      </c>
      <c r="BI55" s="65">
        <f t="shared" si="62"/>
        <v>0</v>
      </c>
      <c r="BJ55" s="65">
        <f t="shared" si="48"/>
        <v>0</v>
      </c>
      <c r="BK55" s="66">
        <f t="shared" si="44"/>
        <v>416.27226054869249</v>
      </c>
      <c r="BL55" s="121"/>
      <c r="BM55" s="85">
        <v>0</v>
      </c>
      <c r="BN55" s="215"/>
      <c r="BO55" s="84"/>
      <c r="BQ55" s="84"/>
      <c r="BR55" s="65">
        <f t="shared" si="63"/>
        <v>0</v>
      </c>
      <c r="BS55" s="65">
        <f t="shared" si="49"/>
        <v>0</v>
      </c>
      <c r="BT55" s="65">
        <f t="shared" si="67"/>
        <v>0</v>
      </c>
      <c r="BU55" s="66">
        <f t="shared" si="45"/>
        <v>0</v>
      </c>
      <c r="BV55" s="83"/>
      <c r="BW55" s="215"/>
      <c r="BY55" s="84"/>
      <c r="CA55" s="84"/>
      <c r="CB55" s="65">
        <f t="shared" si="47"/>
        <v>0</v>
      </c>
      <c r="CC55" s="65">
        <f t="shared" si="68"/>
        <v>0</v>
      </c>
      <c r="CD55" s="65">
        <f t="shared" si="39"/>
        <v>0</v>
      </c>
      <c r="CE55" s="66">
        <f t="shared" si="46"/>
        <v>0</v>
      </c>
      <c r="CG55" s="231" t="s">
        <v>51</v>
      </c>
      <c r="CH55" s="231" t="s">
        <v>177</v>
      </c>
      <c r="CI55" s="124">
        <v>2019</v>
      </c>
      <c r="CJ55" s="125">
        <v>472.58380872483201</v>
      </c>
      <c r="CK55" s="146">
        <v>888</v>
      </c>
      <c r="CL55" s="125">
        <f t="shared" si="53"/>
        <v>13.232346644295296</v>
      </c>
    </row>
    <row r="56" spans="1:92" ht="12.9" customHeight="1" x14ac:dyDescent="0.3">
      <c r="A56" s="59">
        <v>49</v>
      </c>
      <c r="B56" s="199" t="s">
        <v>100</v>
      </c>
      <c r="C56" s="171" t="s">
        <v>33</v>
      </c>
      <c r="D56" s="200"/>
      <c r="E56" s="200">
        <v>4940</v>
      </c>
      <c r="F56" s="200">
        <v>8257</v>
      </c>
      <c r="G56" s="201"/>
      <c r="H56" s="201"/>
      <c r="I56" s="201"/>
      <c r="J56" s="65">
        <f t="shared" si="50"/>
        <v>0</v>
      </c>
      <c r="K56" s="65">
        <f t="shared" si="51"/>
        <v>300.93407337214029</v>
      </c>
      <c r="L56" s="65">
        <f t="shared" si="64"/>
        <v>415.07631843524359</v>
      </c>
      <c r="M56" s="66">
        <f t="shared" si="40"/>
        <v>716.01039180738394</v>
      </c>
      <c r="N56" s="202">
        <v>4940</v>
      </c>
      <c r="O56" s="200">
        <v>8257</v>
      </c>
      <c r="P56" s="200">
        <v>6127</v>
      </c>
      <c r="Q56" s="201"/>
      <c r="R56" s="201"/>
      <c r="S56" s="201"/>
      <c r="T56" s="65">
        <f t="shared" si="52"/>
        <v>284.21551374035471</v>
      </c>
      <c r="U56" s="65">
        <f t="shared" si="65"/>
        <v>339.60789690156292</v>
      </c>
      <c r="V56" s="65">
        <f>P56/P$2*P$5*V$5</f>
        <v>366.72652084013492</v>
      </c>
      <c r="W56" s="66">
        <f t="shared" si="41"/>
        <v>706.33441774169796</v>
      </c>
      <c r="X56" s="200">
        <v>8257</v>
      </c>
      <c r="Y56" s="200">
        <v>6127</v>
      </c>
      <c r="Z56" s="203">
        <v>2773</v>
      </c>
      <c r="AA56" s="201"/>
      <c r="AB56" s="201"/>
      <c r="AD56" s="65">
        <f t="shared" si="66"/>
        <v>320.74079151814277</v>
      </c>
      <c r="AE56" s="65">
        <f>Y56/Y$2*Y$5*AE$5</f>
        <v>300.04897159647402</v>
      </c>
      <c r="AF56" s="65">
        <f t="shared" si="54"/>
        <v>358.94575006661336</v>
      </c>
      <c r="AG56" s="66">
        <f t="shared" si="42"/>
        <v>679.68654158475601</v>
      </c>
      <c r="AH56" s="200">
        <v>6127</v>
      </c>
      <c r="AI56" s="203">
        <v>2773</v>
      </c>
      <c r="AJ56" s="204">
        <v>5721</v>
      </c>
      <c r="AK56" s="201"/>
      <c r="AL56" s="201"/>
      <c r="AN56" s="65">
        <f>AH56/AH$2*AH$5*AN$5</f>
        <v>283.37958428555879</v>
      </c>
      <c r="AO56" s="65">
        <f t="shared" si="55"/>
        <v>308.77609912070341</v>
      </c>
      <c r="AP56" s="65">
        <f t="shared" si="57"/>
        <v>484.53187557745611</v>
      </c>
      <c r="AQ56" s="66">
        <f t="shared" si="43"/>
        <v>793.30797469815934</v>
      </c>
      <c r="AR56" s="203">
        <v>2773</v>
      </c>
      <c r="AS56" s="204">
        <v>5721</v>
      </c>
      <c r="AT56" s="120"/>
      <c r="AU56" s="201"/>
      <c r="AV56" s="205"/>
      <c r="AW56" s="62"/>
      <c r="AX56" s="65">
        <f t="shared" si="56"/>
        <v>290.304209965361</v>
      </c>
      <c r="AY56" s="65">
        <f t="shared" si="58"/>
        <v>396.43517092700955</v>
      </c>
      <c r="AZ56" s="65">
        <f t="shared" si="60"/>
        <v>0</v>
      </c>
      <c r="BA56" s="66">
        <f t="shared" si="61"/>
        <v>686.73938089237049</v>
      </c>
      <c r="BB56" s="204">
        <v>5721</v>
      </c>
      <c r="BC56" s="121"/>
      <c r="BD56" s="243"/>
      <c r="BE56" s="201"/>
      <c r="BF56" s="205"/>
      <c r="BG56" s="62"/>
      <c r="BH56" s="65">
        <f t="shared" si="59"/>
        <v>390.08904219476977</v>
      </c>
      <c r="BI56" s="65">
        <f t="shared" si="62"/>
        <v>0</v>
      </c>
      <c r="BJ56" s="65">
        <f t="shared" si="48"/>
        <v>0</v>
      </c>
      <c r="BK56" s="66">
        <f t="shared" si="44"/>
        <v>390.08904219476977</v>
      </c>
      <c r="BL56" s="121"/>
      <c r="BM56" s="152"/>
      <c r="BN56" s="215"/>
      <c r="BO56" s="84"/>
      <c r="BQ56" s="84"/>
      <c r="BR56" s="65">
        <f t="shared" si="63"/>
        <v>0</v>
      </c>
      <c r="BS56" s="65">
        <f t="shared" si="49"/>
        <v>0</v>
      </c>
      <c r="BT56" s="65">
        <f t="shared" si="67"/>
        <v>0</v>
      </c>
      <c r="BU56" s="66">
        <f t="shared" si="45"/>
        <v>0</v>
      </c>
      <c r="BV56" s="83"/>
      <c r="BW56" s="215"/>
      <c r="BY56" s="84"/>
      <c r="CA56" s="84"/>
      <c r="CB56" s="65">
        <f t="shared" si="47"/>
        <v>0</v>
      </c>
      <c r="CC56" s="65">
        <f t="shared" si="68"/>
        <v>0</v>
      </c>
      <c r="CD56" s="65">
        <f t="shared" si="39"/>
        <v>0</v>
      </c>
      <c r="CE56" s="66">
        <f t="shared" si="46"/>
        <v>0</v>
      </c>
      <c r="CG56" s="231" t="s">
        <v>32</v>
      </c>
      <c r="CH56" s="231" t="s">
        <v>149</v>
      </c>
      <c r="CI56" s="124">
        <v>2018</v>
      </c>
      <c r="CJ56" s="257">
        <f>$BH$5</f>
        <v>425</v>
      </c>
      <c r="CK56" s="146">
        <v>953.93</v>
      </c>
      <c r="CL56" s="125">
        <f>(CK56-900)/1000*CJ56</f>
        <v>22.920249999999978</v>
      </c>
    </row>
    <row r="57" spans="1:92" ht="12.9" customHeight="1" x14ac:dyDescent="0.3">
      <c r="A57" s="59">
        <v>50</v>
      </c>
      <c r="B57" s="199" t="s">
        <v>91</v>
      </c>
      <c r="C57" s="171" t="s">
        <v>33</v>
      </c>
      <c r="D57" s="200">
        <v>5773</v>
      </c>
      <c r="E57" s="210">
        <v>5749</v>
      </c>
      <c r="F57" s="210">
        <v>9729</v>
      </c>
      <c r="G57" s="201"/>
      <c r="H57" s="201"/>
      <c r="I57" s="201"/>
      <c r="J57" s="65">
        <f t="shared" si="50"/>
        <v>339.07200110558318</v>
      </c>
      <c r="K57" s="65">
        <f t="shared" si="51"/>
        <v>350.21659672397453</v>
      </c>
      <c r="L57" s="65">
        <f t="shared" si="64"/>
        <v>489.07321085823969</v>
      </c>
      <c r="M57" s="66">
        <f t="shared" si="40"/>
        <v>839.28980758221405</v>
      </c>
      <c r="N57" s="216">
        <v>5749</v>
      </c>
      <c r="O57" s="210">
        <v>9729</v>
      </c>
      <c r="P57" s="210"/>
      <c r="Q57" s="201"/>
      <c r="R57" s="201"/>
      <c r="S57" s="201"/>
      <c r="T57" s="65">
        <f t="shared" si="52"/>
        <v>330.7601191281982</v>
      </c>
      <c r="U57" s="65">
        <f t="shared" si="65"/>
        <v>400.15080888401428</v>
      </c>
      <c r="V57" s="65">
        <f>P57/P$2*P$5*V$5</f>
        <v>0</v>
      </c>
      <c r="W57" s="66">
        <f t="shared" si="41"/>
        <v>730.91092801221248</v>
      </c>
      <c r="X57" s="210">
        <v>9729</v>
      </c>
      <c r="Y57" s="210"/>
      <c r="Z57" s="221">
        <v>485</v>
      </c>
      <c r="AA57" s="201"/>
      <c r="AB57" s="201"/>
      <c r="AD57" s="65">
        <f t="shared" si="66"/>
        <v>377.92020839045796</v>
      </c>
      <c r="AE57" s="65">
        <f>Y57/Y$2*Y$5*AE$5</f>
        <v>0</v>
      </c>
      <c r="AF57" s="65">
        <f t="shared" si="54"/>
        <v>62.779909405808695</v>
      </c>
      <c r="AG57" s="66">
        <f t="shared" si="42"/>
        <v>440.70011779626668</v>
      </c>
      <c r="AH57" s="210"/>
      <c r="AI57" s="221">
        <v>485</v>
      </c>
      <c r="AJ57" s="222">
        <v>4984</v>
      </c>
      <c r="AK57" s="201"/>
      <c r="AL57" s="201"/>
      <c r="AN57" s="65">
        <f>AH57/AH$2*AH$5*AN$5</f>
        <v>0</v>
      </c>
      <c r="AO57" s="65">
        <f t="shared" si="55"/>
        <v>54.005195843325346</v>
      </c>
      <c r="AP57" s="65">
        <f t="shared" si="57"/>
        <v>422.11271943332304</v>
      </c>
      <c r="AQ57" s="66">
        <f t="shared" si="43"/>
        <v>476.11791527664838</v>
      </c>
      <c r="AR57" s="221">
        <v>485</v>
      </c>
      <c r="AS57" s="222">
        <v>4984</v>
      </c>
      <c r="AT57" s="136"/>
      <c r="AU57" s="201"/>
      <c r="AV57" s="205"/>
      <c r="AW57" s="62"/>
      <c r="AX57" s="65">
        <f t="shared" si="56"/>
        <v>50.774447108979487</v>
      </c>
      <c r="AY57" s="65">
        <f t="shared" si="58"/>
        <v>345.36495226362797</v>
      </c>
      <c r="AZ57" s="65">
        <f t="shared" si="60"/>
        <v>0</v>
      </c>
      <c r="BA57" s="66">
        <f t="shared" si="61"/>
        <v>396.13939937260744</v>
      </c>
      <c r="BB57" s="222">
        <v>4984</v>
      </c>
      <c r="BC57" s="121"/>
      <c r="BD57" s="243"/>
      <c r="BE57" s="201"/>
      <c r="BF57" s="205"/>
      <c r="BG57" s="62"/>
      <c r="BH57" s="65">
        <f t="shared" si="59"/>
        <v>339.83635488528796</v>
      </c>
      <c r="BI57" s="65">
        <f t="shared" si="62"/>
        <v>0</v>
      </c>
      <c r="BJ57" s="65">
        <f t="shared" si="48"/>
        <v>0</v>
      </c>
      <c r="BK57" s="66">
        <f t="shared" si="44"/>
        <v>339.83635488528796</v>
      </c>
      <c r="BL57" s="121"/>
      <c r="BM57" s="152"/>
      <c r="BN57" s="215"/>
      <c r="BO57" s="84"/>
      <c r="BQ57" s="84"/>
      <c r="BR57" s="65">
        <f t="shared" si="63"/>
        <v>0</v>
      </c>
      <c r="BS57" s="65">
        <f t="shared" si="49"/>
        <v>0</v>
      </c>
      <c r="BT57" s="65">
        <f t="shared" si="67"/>
        <v>0</v>
      </c>
      <c r="BU57" s="66">
        <f t="shared" si="45"/>
        <v>0</v>
      </c>
      <c r="BV57" s="152"/>
      <c r="BW57" s="215"/>
      <c r="BY57" s="84"/>
      <c r="CA57" s="84"/>
      <c r="CB57" s="65">
        <f t="shared" si="47"/>
        <v>0</v>
      </c>
      <c r="CC57" s="65">
        <f t="shared" si="68"/>
        <v>0</v>
      </c>
      <c r="CD57" s="65">
        <f t="shared" si="39"/>
        <v>0</v>
      </c>
      <c r="CE57" s="66">
        <f t="shared" si="46"/>
        <v>0</v>
      </c>
      <c r="CG57" s="242" t="s">
        <v>109</v>
      </c>
      <c r="CH57" s="242" t="s">
        <v>149</v>
      </c>
      <c r="CI57" s="253">
        <v>2018</v>
      </c>
      <c r="CJ57" s="257">
        <f>$BH$5</f>
        <v>425</v>
      </c>
      <c r="CK57" s="254">
        <v>958.78</v>
      </c>
      <c r="CL57" s="125">
        <f>(CK57-900)/1000*CJ57</f>
        <v>24.981499999999986</v>
      </c>
      <c r="CM57" s="12"/>
    </row>
    <row r="58" spans="1:92" ht="12.9" customHeight="1" x14ac:dyDescent="0.3">
      <c r="A58" s="59">
        <v>51</v>
      </c>
      <c r="B58" s="158" t="s">
        <v>178</v>
      </c>
      <c r="C58" s="153" t="s">
        <v>31</v>
      </c>
      <c r="D58" s="153"/>
      <c r="E58" s="153"/>
      <c r="F58" s="153"/>
      <c r="G58" s="65"/>
      <c r="H58" s="65"/>
      <c r="I58" s="65"/>
      <c r="J58" s="65">
        <f t="shared" si="50"/>
        <v>0</v>
      </c>
      <c r="K58" s="65">
        <f t="shared" si="51"/>
        <v>0</v>
      </c>
      <c r="L58" s="65">
        <f t="shared" si="64"/>
        <v>0</v>
      </c>
      <c r="M58" s="66">
        <f t="shared" si="40"/>
        <v>0</v>
      </c>
      <c r="N58" s="159"/>
      <c r="O58" s="153"/>
      <c r="P58" s="153"/>
      <c r="Q58" s="65"/>
      <c r="R58" s="65"/>
      <c r="S58" s="65"/>
      <c r="T58" s="65">
        <f t="shared" si="52"/>
        <v>0</v>
      </c>
      <c r="U58" s="65">
        <f t="shared" si="65"/>
        <v>0</v>
      </c>
      <c r="V58" s="65">
        <f>P58/P$2*P$5*V$5</f>
        <v>0</v>
      </c>
      <c r="W58" s="66">
        <f t="shared" si="41"/>
        <v>0</v>
      </c>
      <c r="X58" s="153"/>
      <c r="Y58" s="153"/>
      <c r="Z58" s="233"/>
      <c r="AA58" s="65"/>
      <c r="AB58" s="65"/>
      <c r="AD58" s="65">
        <f t="shared" si="66"/>
        <v>0</v>
      </c>
      <c r="AE58" s="65">
        <f>Y58/Y$2*Y$5*AE$5</f>
        <v>0</v>
      </c>
      <c r="AF58" s="65">
        <f t="shared" si="54"/>
        <v>0</v>
      </c>
      <c r="AG58" s="66">
        <f t="shared" si="42"/>
        <v>0</v>
      </c>
      <c r="AH58" s="153"/>
      <c r="AI58" s="233"/>
      <c r="AJ58" s="234">
        <v>3549</v>
      </c>
      <c r="AK58" s="65"/>
      <c r="AL58" s="65"/>
      <c r="AN58" s="65">
        <f>AH58/AH$2*AH$5*AN$5</f>
        <v>0</v>
      </c>
      <c r="AO58" s="65">
        <f t="shared" si="55"/>
        <v>0</v>
      </c>
      <c r="AP58" s="65">
        <f t="shared" si="57"/>
        <v>300.57745611333542</v>
      </c>
      <c r="AQ58" s="66">
        <f t="shared" si="43"/>
        <v>300.57745611333542</v>
      </c>
      <c r="AR58" s="233"/>
      <c r="AS58" s="234">
        <v>3549</v>
      </c>
      <c r="AT58" s="120"/>
      <c r="AU58" s="65"/>
      <c r="AV58" s="79"/>
      <c r="AW58" s="62"/>
      <c r="AX58" s="65">
        <f t="shared" si="56"/>
        <v>0</v>
      </c>
      <c r="AY58" s="65">
        <f t="shared" si="58"/>
        <v>245.92700954727442</v>
      </c>
      <c r="AZ58" s="65">
        <f t="shared" si="60"/>
        <v>0</v>
      </c>
      <c r="BA58" s="66">
        <f t="shared" si="61"/>
        <v>245.92700954727442</v>
      </c>
      <c r="BB58" s="234">
        <v>3549</v>
      </c>
      <c r="BC58" s="121"/>
      <c r="BD58" s="243"/>
      <c r="BE58" s="65"/>
      <c r="BF58" s="79"/>
      <c r="BG58" s="62"/>
      <c r="BH58" s="65">
        <f t="shared" si="59"/>
        <v>241.99021338039469</v>
      </c>
      <c r="BI58" s="65">
        <f t="shared" si="62"/>
        <v>0</v>
      </c>
      <c r="BJ58" s="65">
        <f t="shared" si="48"/>
        <v>0</v>
      </c>
      <c r="BK58" s="66">
        <f t="shared" si="44"/>
        <v>241.99021338039469</v>
      </c>
      <c r="BL58" s="121"/>
      <c r="BM58" s="152"/>
      <c r="BN58" s="215"/>
      <c r="BO58" s="84"/>
      <c r="BQ58" s="84"/>
      <c r="BR58" s="65">
        <f t="shared" si="63"/>
        <v>0</v>
      </c>
      <c r="BS58" s="65">
        <f t="shared" si="49"/>
        <v>0</v>
      </c>
      <c r="BT58" s="65">
        <f t="shared" si="67"/>
        <v>0</v>
      </c>
      <c r="BU58" s="66">
        <f t="shared" si="45"/>
        <v>0</v>
      </c>
      <c r="BV58" s="152"/>
      <c r="BW58" s="215"/>
      <c r="BY58" s="84"/>
      <c r="CA58" s="84"/>
      <c r="CB58" s="65">
        <f t="shared" si="47"/>
        <v>0</v>
      </c>
      <c r="CC58" s="65">
        <f t="shared" si="68"/>
        <v>0</v>
      </c>
      <c r="CD58" s="65">
        <f t="shared" ref="CD58:CD89" si="69">BX58/BX$2*BX$5*CD$5</f>
        <v>0</v>
      </c>
      <c r="CE58" s="66">
        <f t="shared" si="46"/>
        <v>0</v>
      </c>
    </row>
    <row r="59" spans="1:92" ht="12.9" customHeight="1" x14ac:dyDescent="0.3">
      <c r="A59" s="59">
        <v>52</v>
      </c>
      <c r="B59" s="158" t="s">
        <v>179</v>
      </c>
      <c r="C59" s="153" t="s">
        <v>33</v>
      </c>
      <c r="D59" s="153"/>
      <c r="E59" s="153"/>
      <c r="F59" s="153"/>
      <c r="G59" s="65"/>
      <c r="H59" s="65"/>
      <c r="I59" s="65"/>
      <c r="J59" s="65">
        <f t="shared" si="50"/>
        <v>0</v>
      </c>
      <c r="K59" s="65">
        <f t="shared" si="51"/>
        <v>0</v>
      </c>
      <c r="L59" s="65">
        <f t="shared" si="64"/>
        <v>0</v>
      </c>
      <c r="M59" s="66">
        <f t="shared" si="40"/>
        <v>0</v>
      </c>
      <c r="N59" s="159"/>
      <c r="O59" s="153"/>
      <c r="P59" s="153"/>
      <c r="Q59" s="65"/>
      <c r="R59" s="65"/>
      <c r="S59" s="65"/>
      <c r="T59" s="65">
        <f t="shared" si="52"/>
        <v>0</v>
      </c>
      <c r="U59" s="65">
        <f t="shared" si="65"/>
        <v>0</v>
      </c>
      <c r="V59" s="65">
        <f>P59/P$2*P$5*V$5</f>
        <v>0</v>
      </c>
      <c r="W59" s="66">
        <f t="shared" si="41"/>
        <v>0</v>
      </c>
      <c r="X59" s="153"/>
      <c r="Y59" s="153"/>
      <c r="Z59" s="233"/>
      <c r="AA59" s="65"/>
      <c r="AB59" s="65"/>
      <c r="AD59" s="65">
        <f t="shared" si="66"/>
        <v>0</v>
      </c>
      <c r="AE59" s="65">
        <f>Y59/Y$2*Y$5*AE$5</f>
        <v>0</v>
      </c>
      <c r="AF59" s="65">
        <f t="shared" si="54"/>
        <v>0</v>
      </c>
      <c r="AG59" s="66">
        <f t="shared" si="42"/>
        <v>0</v>
      </c>
      <c r="AH59" s="153"/>
      <c r="AI59" s="233"/>
      <c r="AJ59" s="234">
        <v>929</v>
      </c>
      <c r="AK59" s="65"/>
      <c r="AL59" s="65"/>
      <c r="AN59" s="65">
        <f>AH59/AH$2*AH$5*AN$5</f>
        <v>0</v>
      </c>
      <c r="AO59" s="65">
        <f t="shared" si="55"/>
        <v>0</v>
      </c>
      <c r="AP59" s="65">
        <f t="shared" si="57"/>
        <v>78.680320295657538</v>
      </c>
      <c r="AQ59" s="66">
        <f t="shared" si="43"/>
        <v>78.680320295657538</v>
      </c>
      <c r="AR59" s="233"/>
      <c r="AS59" s="234">
        <v>929</v>
      </c>
      <c r="AT59" s="136"/>
      <c r="AU59" s="65"/>
      <c r="AV59" s="79"/>
      <c r="AW59" s="62"/>
      <c r="AX59" s="65">
        <f t="shared" si="56"/>
        <v>0</v>
      </c>
      <c r="AY59" s="65">
        <f t="shared" si="58"/>
        <v>64.374807514628898</v>
      </c>
      <c r="AZ59" s="65">
        <f t="shared" si="60"/>
        <v>0</v>
      </c>
      <c r="BA59" s="66">
        <f t="shared" si="61"/>
        <v>64.374807514628898</v>
      </c>
      <c r="BB59" s="233">
        <v>929</v>
      </c>
      <c r="BC59" s="121"/>
      <c r="BD59" s="243"/>
      <c r="BE59" s="65"/>
      <c r="BF59" s="79"/>
      <c r="BG59" s="62"/>
      <c r="BH59" s="65">
        <f t="shared" si="59"/>
        <v>63.344296486443127</v>
      </c>
      <c r="BI59" s="65">
        <f t="shared" si="62"/>
        <v>0</v>
      </c>
      <c r="BJ59" s="65">
        <f t="shared" si="48"/>
        <v>0</v>
      </c>
      <c r="BK59" s="66">
        <f t="shared" si="44"/>
        <v>63.344296486443127</v>
      </c>
      <c r="BL59" s="121"/>
      <c r="BM59" s="152"/>
      <c r="BN59" s="215"/>
      <c r="BO59" s="84"/>
      <c r="BQ59" s="84"/>
      <c r="BR59" s="65">
        <f t="shared" si="63"/>
        <v>0</v>
      </c>
      <c r="BS59" s="65">
        <f t="shared" si="49"/>
        <v>0</v>
      </c>
      <c r="BT59" s="65">
        <f t="shared" si="67"/>
        <v>0</v>
      </c>
      <c r="BU59" s="66">
        <f t="shared" si="45"/>
        <v>0</v>
      </c>
      <c r="BV59" s="152"/>
      <c r="BW59" s="215"/>
      <c r="BY59" s="84"/>
      <c r="CA59" s="84"/>
      <c r="CB59" s="65">
        <f t="shared" si="47"/>
        <v>0</v>
      </c>
      <c r="CC59" s="65">
        <f t="shared" si="68"/>
        <v>0</v>
      </c>
      <c r="CD59" s="65">
        <f t="shared" si="69"/>
        <v>0</v>
      </c>
      <c r="CE59" s="66">
        <f t="shared" si="46"/>
        <v>0</v>
      </c>
      <c r="CG59" s="4" t="s">
        <v>34</v>
      </c>
      <c r="CH59" s="4"/>
      <c r="CI59" s="4"/>
      <c r="CJ59" s="4"/>
      <c r="CK59" s="4"/>
      <c r="CL59" s="4"/>
      <c r="CM59" s="4"/>
      <c r="CN59" s="4"/>
    </row>
    <row r="60" spans="1:92" ht="12.9" customHeight="1" x14ac:dyDescent="0.3">
      <c r="A60" s="59">
        <v>53</v>
      </c>
      <c r="B60" s="199" t="s">
        <v>180</v>
      </c>
      <c r="C60" s="151" t="s">
        <v>33</v>
      </c>
      <c r="D60" s="210">
        <v>6762</v>
      </c>
      <c r="E60" s="59"/>
      <c r="F60" s="210">
        <v>10300</v>
      </c>
      <c r="G60" s="201"/>
      <c r="H60" s="201">
        <f>$CL$46</f>
        <v>1.4432164613510121</v>
      </c>
      <c r="I60" s="201"/>
      <c r="J60" s="65">
        <f t="shared" si="50"/>
        <v>397.16003316749584</v>
      </c>
      <c r="K60" s="65">
        <f t="shared" si="51"/>
        <v>0</v>
      </c>
      <c r="L60" s="65">
        <f t="shared" si="64"/>
        <v>517.77716844895349</v>
      </c>
      <c r="M60" s="66">
        <f t="shared" si="40"/>
        <v>914.93720161644944</v>
      </c>
      <c r="N60" s="155"/>
      <c r="O60" s="210">
        <v>10300</v>
      </c>
      <c r="P60" s="210"/>
      <c r="Q60" s="201">
        <f>$CL$46*$T$5/$V$5</f>
        <v>1.1152127201348732</v>
      </c>
      <c r="R60" s="201"/>
      <c r="S60" s="201"/>
      <c r="T60" s="65">
        <f t="shared" si="52"/>
        <v>0</v>
      </c>
      <c r="U60" s="65">
        <f t="shared" si="65"/>
        <v>423.63586509459827</v>
      </c>
      <c r="V60" s="230">
        <f>$CM$61</f>
        <v>389.95529751211365</v>
      </c>
      <c r="W60" s="66">
        <f t="shared" si="41"/>
        <v>813.59116260671192</v>
      </c>
      <c r="X60" s="210">
        <v>10300</v>
      </c>
      <c r="Y60" s="210"/>
      <c r="Z60" s="203">
        <v>2634</v>
      </c>
      <c r="AA60" s="201"/>
      <c r="AB60" s="201"/>
      <c r="AD60" s="65">
        <f t="shared" si="66"/>
        <v>400.10053925600948</v>
      </c>
      <c r="AE60" s="230">
        <f>$CM$61*$U$5/$V$5</f>
        <v>319.05433432809298</v>
      </c>
      <c r="AF60" s="65">
        <f t="shared" si="54"/>
        <v>340.95315747402077</v>
      </c>
      <c r="AG60" s="66">
        <f t="shared" si="42"/>
        <v>741.05369673003031</v>
      </c>
      <c r="AH60" s="210"/>
      <c r="AI60" s="203">
        <v>2634</v>
      </c>
      <c r="AJ60" s="204"/>
      <c r="AK60" s="201"/>
      <c r="AL60" s="201"/>
      <c r="AN60" s="230">
        <f>$CM$61*$T$5/$V$5</f>
        <v>301.32909353208782</v>
      </c>
      <c r="AO60" s="65">
        <f t="shared" si="55"/>
        <v>293.29832134292565</v>
      </c>
      <c r="AP60" s="65">
        <f t="shared" si="57"/>
        <v>0</v>
      </c>
      <c r="AQ60" s="66">
        <f t="shared" si="43"/>
        <v>594.62741487501353</v>
      </c>
      <c r="AR60" s="203">
        <v>2634</v>
      </c>
      <c r="AS60" s="204"/>
      <c r="AT60" s="136"/>
      <c r="AU60" s="201"/>
      <c r="AV60" s="205"/>
      <c r="AW60" s="62"/>
      <c r="AX60" s="65">
        <f t="shared" si="56"/>
        <v>275.75235811350916</v>
      </c>
      <c r="AY60" s="65">
        <f t="shared" si="58"/>
        <v>0</v>
      </c>
      <c r="AZ60" s="65">
        <f t="shared" si="60"/>
        <v>0</v>
      </c>
      <c r="BA60" s="66">
        <f t="shared" si="61"/>
        <v>275.75235811350916</v>
      </c>
      <c r="BB60" s="203"/>
      <c r="BC60" s="121"/>
      <c r="BD60" s="243"/>
      <c r="BE60" s="201"/>
      <c r="BF60" s="205"/>
      <c r="BG60" s="62"/>
      <c r="BH60" s="65">
        <f t="shared" si="59"/>
        <v>0</v>
      </c>
      <c r="BI60" s="65">
        <f t="shared" si="62"/>
        <v>0</v>
      </c>
      <c r="BJ60" s="65">
        <f t="shared" si="48"/>
        <v>0</v>
      </c>
      <c r="BK60" s="66">
        <f t="shared" si="44"/>
        <v>0</v>
      </c>
      <c r="BL60" s="121"/>
      <c r="BM60" s="152"/>
      <c r="BN60" s="215"/>
      <c r="BO60" s="84"/>
      <c r="BQ60" s="84"/>
      <c r="BR60" s="65">
        <f t="shared" si="63"/>
        <v>0</v>
      </c>
      <c r="BS60" s="65">
        <f t="shared" si="49"/>
        <v>0</v>
      </c>
      <c r="BT60" s="65">
        <f t="shared" si="67"/>
        <v>0</v>
      </c>
      <c r="BU60" s="66">
        <f t="shared" si="45"/>
        <v>0</v>
      </c>
      <c r="BV60" s="152"/>
      <c r="BW60" s="215"/>
      <c r="BY60" s="84"/>
      <c r="CA60" s="84"/>
      <c r="CB60" s="65">
        <f t="shared" si="47"/>
        <v>0</v>
      </c>
      <c r="CC60" s="65">
        <f t="shared" si="68"/>
        <v>0</v>
      </c>
      <c r="CD60" s="65">
        <f t="shared" si="69"/>
        <v>0</v>
      </c>
      <c r="CE60" s="66">
        <f t="shared" si="46"/>
        <v>0</v>
      </c>
      <c r="CG60" s="113" t="s">
        <v>12</v>
      </c>
      <c r="CH60" s="113" t="s">
        <v>36</v>
      </c>
      <c r="CI60" s="113" t="s">
        <v>37</v>
      </c>
      <c r="CJ60" s="114" t="s">
        <v>38</v>
      </c>
      <c r="CK60" s="114" t="s">
        <v>39</v>
      </c>
      <c r="CL60" s="114" t="s">
        <v>40</v>
      </c>
      <c r="CM60" s="4" t="s">
        <v>41</v>
      </c>
      <c r="CN60" s="4"/>
    </row>
    <row r="61" spans="1:92" ht="12.9" customHeight="1" x14ac:dyDescent="0.3">
      <c r="A61" s="59">
        <v>54</v>
      </c>
      <c r="B61" s="209" t="s">
        <v>77</v>
      </c>
      <c r="C61" s="209" t="s">
        <v>33</v>
      </c>
      <c r="D61" s="59"/>
      <c r="E61" s="59"/>
      <c r="F61" s="59"/>
      <c r="G61" s="65"/>
      <c r="H61" s="65"/>
      <c r="I61" s="65"/>
      <c r="J61" s="65">
        <f t="shared" si="50"/>
        <v>0</v>
      </c>
      <c r="K61" s="65">
        <f t="shared" si="51"/>
        <v>0</v>
      </c>
      <c r="L61" s="65">
        <f t="shared" si="64"/>
        <v>0</v>
      </c>
      <c r="M61" s="66">
        <f t="shared" si="40"/>
        <v>0</v>
      </c>
      <c r="N61" s="155"/>
      <c r="O61" s="59"/>
      <c r="P61" s="59"/>
      <c r="Q61" s="65"/>
      <c r="R61" s="65"/>
      <c r="S61" s="65"/>
      <c r="T61" s="65">
        <f t="shared" si="52"/>
        <v>0</v>
      </c>
      <c r="U61" s="65">
        <f t="shared" si="65"/>
        <v>0</v>
      </c>
      <c r="V61" s="65">
        <f t="shared" ref="V61:V106" si="70">P61/P$2*P$5*V$5</f>
        <v>0</v>
      </c>
      <c r="W61" s="66">
        <f t="shared" si="41"/>
        <v>0</v>
      </c>
      <c r="X61" s="59"/>
      <c r="Y61" s="59"/>
      <c r="Z61" s="233"/>
      <c r="AA61" s="65"/>
      <c r="AB61" s="65"/>
      <c r="AD61" s="65">
        <f t="shared" si="66"/>
        <v>0</v>
      </c>
      <c r="AE61" s="65">
        <f t="shared" ref="AE61:AE106" si="71">Y61/Y$2*Y$5*AE$5</f>
        <v>0</v>
      </c>
      <c r="AF61" s="65">
        <f t="shared" si="54"/>
        <v>0</v>
      </c>
      <c r="AG61" s="66">
        <f t="shared" si="42"/>
        <v>0</v>
      </c>
      <c r="AH61" s="59"/>
      <c r="AI61" s="233"/>
      <c r="AJ61" s="234"/>
      <c r="AK61" s="65"/>
      <c r="AL61" s="65"/>
      <c r="AN61" s="65">
        <f t="shared" ref="AN61:AN106" si="72">AH61/AH$2*AH$5*AN$5</f>
        <v>0</v>
      </c>
      <c r="AO61" s="65">
        <f t="shared" si="55"/>
        <v>0</v>
      </c>
      <c r="AP61" s="65">
        <f t="shared" si="57"/>
        <v>0</v>
      </c>
      <c r="AQ61" s="66">
        <f t="shared" si="43"/>
        <v>0</v>
      </c>
      <c r="AR61" s="233"/>
      <c r="AS61" s="234"/>
      <c r="AT61" s="120"/>
      <c r="AU61" s="65"/>
      <c r="AV61" s="79"/>
      <c r="AW61" s="62"/>
      <c r="AX61" s="65">
        <f t="shared" si="56"/>
        <v>0</v>
      </c>
      <c r="AY61" s="65">
        <f t="shared" si="58"/>
        <v>0</v>
      </c>
      <c r="AZ61" s="65">
        <f t="shared" si="60"/>
        <v>0</v>
      </c>
      <c r="BA61" s="66">
        <f t="shared" si="61"/>
        <v>0</v>
      </c>
      <c r="BB61" s="233"/>
      <c r="BC61" s="234"/>
      <c r="BD61" s="243"/>
      <c r="BE61" s="65"/>
      <c r="BF61" s="79"/>
      <c r="BG61" s="62"/>
      <c r="BH61" s="65">
        <f t="shared" si="59"/>
        <v>0</v>
      </c>
      <c r="BI61" s="65">
        <f t="shared" si="62"/>
        <v>0</v>
      </c>
      <c r="BJ61" s="65">
        <f t="shared" si="48"/>
        <v>0</v>
      </c>
      <c r="BK61" s="66">
        <f t="shared" si="44"/>
        <v>0</v>
      </c>
      <c r="BL61" s="234"/>
      <c r="BM61" s="152"/>
      <c r="BN61" s="215"/>
      <c r="BO61" s="84"/>
      <c r="BQ61" s="84"/>
      <c r="BR61" s="65">
        <f t="shared" si="63"/>
        <v>0</v>
      </c>
      <c r="BS61" s="65">
        <f t="shared" si="49"/>
        <v>0</v>
      </c>
      <c r="BT61" s="65">
        <f t="shared" si="67"/>
        <v>0</v>
      </c>
      <c r="BU61" s="66">
        <f t="shared" si="45"/>
        <v>0</v>
      </c>
      <c r="BV61" s="152"/>
      <c r="BW61" s="215"/>
      <c r="BY61" s="84"/>
      <c r="CA61" s="84"/>
      <c r="CB61" s="65">
        <f t="shared" si="47"/>
        <v>0</v>
      </c>
      <c r="CC61" s="65">
        <f t="shared" si="68"/>
        <v>0</v>
      </c>
      <c r="CD61" s="65">
        <f t="shared" si="69"/>
        <v>0</v>
      </c>
      <c r="CE61" s="66">
        <f t="shared" si="46"/>
        <v>0</v>
      </c>
      <c r="CG61" s="123" t="s">
        <v>48</v>
      </c>
      <c r="CH61" s="123" t="s">
        <v>43</v>
      </c>
      <c r="CI61" s="124">
        <v>2016</v>
      </c>
      <c r="CJ61" s="125">
        <v>519.83349657198801</v>
      </c>
      <c r="CK61" s="125">
        <v>717.41</v>
      </c>
      <c r="CL61" s="125">
        <v>956.35</v>
      </c>
      <c r="CM61" s="125">
        <f>CJ61*CK61/CL61</f>
        <v>389.95529751211365</v>
      </c>
      <c r="CN61" s="174"/>
    </row>
    <row r="62" spans="1:92" ht="12.9" customHeight="1" x14ac:dyDescent="0.3">
      <c r="A62" s="59">
        <v>55</v>
      </c>
      <c r="B62" s="209" t="s">
        <v>55</v>
      </c>
      <c r="C62" s="209" t="s">
        <v>33</v>
      </c>
      <c r="D62" s="59"/>
      <c r="E62" s="59"/>
      <c r="F62" s="59"/>
      <c r="G62" s="65"/>
      <c r="H62" s="65"/>
      <c r="I62" s="65"/>
      <c r="J62" s="65">
        <f t="shared" si="50"/>
        <v>0</v>
      </c>
      <c r="K62" s="65">
        <f t="shared" si="51"/>
        <v>0</v>
      </c>
      <c r="L62" s="65">
        <f t="shared" si="64"/>
        <v>0</v>
      </c>
      <c r="M62" s="66">
        <f t="shared" si="40"/>
        <v>0</v>
      </c>
      <c r="N62" s="155"/>
      <c r="O62" s="59"/>
      <c r="P62" s="59"/>
      <c r="Q62" s="65"/>
      <c r="R62" s="65"/>
      <c r="S62" s="65"/>
      <c r="T62" s="65">
        <f t="shared" si="52"/>
        <v>0</v>
      </c>
      <c r="U62" s="65">
        <f t="shared" si="65"/>
        <v>0</v>
      </c>
      <c r="V62" s="65">
        <f t="shared" si="70"/>
        <v>0</v>
      </c>
      <c r="W62" s="66">
        <f t="shared" si="41"/>
        <v>0</v>
      </c>
      <c r="X62" s="59"/>
      <c r="Y62" s="59"/>
      <c r="Z62" s="233"/>
      <c r="AA62" s="65"/>
      <c r="AB62" s="65"/>
      <c r="AD62" s="65">
        <f t="shared" si="66"/>
        <v>0</v>
      </c>
      <c r="AE62" s="65">
        <f t="shared" si="71"/>
        <v>0</v>
      </c>
      <c r="AF62" s="65">
        <f t="shared" si="54"/>
        <v>0</v>
      </c>
      <c r="AG62" s="66">
        <f t="shared" si="42"/>
        <v>0</v>
      </c>
      <c r="AH62" s="59"/>
      <c r="AI62" s="233"/>
      <c r="AJ62" s="234"/>
      <c r="AK62" s="65"/>
      <c r="AL62" s="65"/>
      <c r="AN62" s="65">
        <f t="shared" si="72"/>
        <v>0</v>
      </c>
      <c r="AO62" s="65">
        <f t="shared" si="55"/>
        <v>0</v>
      </c>
      <c r="AP62" s="65">
        <f t="shared" si="57"/>
        <v>0</v>
      </c>
      <c r="AQ62" s="66">
        <f t="shared" si="43"/>
        <v>0</v>
      </c>
      <c r="AR62" s="233"/>
      <c r="AS62" s="234"/>
      <c r="AT62" s="120"/>
      <c r="AU62" s="65"/>
      <c r="AV62" s="79"/>
      <c r="AW62" s="62"/>
      <c r="AX62" s="65">
        <f t="shared" si="56"/>
        <v>0</v>
      </c>
      <c r="AY62" s="65">
        <f t="shared" si="58"/>
        <v>0</v>
      </c>
      <c r="AZ62" s="65">
        <f t="shared" si="60"/>
        <v>0</v>
      </c>
      <c r="BA62" s="66">
        <f t="shared" si="61"/>
        <v>0</v>
      </c>
      <c r="BB62" s="233"/>
      <c r="BC62" s="234"/>
      <c r="BD62" s="243"/>
      <c r="BE62" s="65"/>
      <c r="BF62" s="79"/>
      <c r="BG62" s="62"/>
      <c r="BH62" s="65">
        <f t="shared" si="59"/>
        <v>0</v>
      </c>
      <c r="BI62" s="65">
        <f t="shared" si="62"/>
        <v>0</v>
      </c>
      <c r="BJ62" s="65">
        <f t="shared" si="48"/>
        <v>0</v>
      </c>
      <c r="BK62" s="66">
        <f t="shared" si="44"/>
        <v>0</v>
      </c>
      <c r="BL62" s="234"/>
      <c r="BM62" s="152"/>
      <c r="BN62" s="215"/>
      <c r="BO62" s="84"/>
      <c r="BQ62" s="84"/>
      <c r="BR62" s="65">
        <f t="shared" si="63"/>
        <v>0</v>
      </c>
      <c r="BS62" s="65">
        <f t="shared" si="49"/>
        <v>0</v>
      </c>
      <c r="BT62" s="65">
        <f t="shared" si="67"/>
        <v>0</v>
      </c>
      <c r="BU62" s="66">
        <f t="shared" si="45"/>
        <v>0</v>
      </c>
      <c r="BV62" s="152"/>
      <c r="BW62" s="215"/>
      <c r="BY62" s="84"/>
      <c r="CA62" s="84"/>
      <c r="CB62" s="65">
        <f t="shared" si="47"/>
        <v>0</v>
      </c>
      <c r="CC62" s="65">
        <f t="shared" si="68"/>
        <v>0</v>
      </c>
      <c r="CD62" s="65">
        <f t="shared" si="69"/>
        <v>0</v>
      </c>
      <c r="CE62" s="66">
        <f t="shared" si="46"/>
        <v>0</v>
      </c>
      <c r="CG62" s="123" t="s">
        <v>133</v>
      </c>
      <c r="CH62" s="161" t="s">
        <v>78</v>
      </c>
      <c r="CI62" s="124">
        <v>2016</v>
      </c>
      <c r="CJ62" s="125">
        <v>519.83349657198801</v>
      </c>
      <c r="CK62" s="161">
        <v>771.33</v>
      </c>
      <c r="CL62" s="161">
        <v>994.23</v>
      </c>
      <c r="CM62" s="125">
        <f>CJ62*CK62/CL62</f>
        <v>403.29015510583218</v>
      </c>
      <c r="CN62" s="174"/>
    </row>
    <row r="63" spans="1:92" ht="12.9" customHeight="1" x14ac:dyDescent="0.3">
      <c r="A63" s="59">
        <v>56</v>
      </c>
      <c r="B63" s="209" t="s">
        <v>56</v>
      </c>
      <c r="C63" s="209" t="s">
        <v>33</v>
      </c>
      <c r="D63" s="59"/>
      <c r="E63" s="59"/>
      <c r="F63" s="59"/>
      <c r="G63" s="65"/>
      <c r="H63" s="65"/>
      <c r="I63" s="65"/>
      <c r="J63" s="65">
        <f t="shared" si="50"/>
        <v>0</v>
      </c>
      <c r="K63" s="65">
        <f t="shared" si="51"/>
        <v>0</v>
      </c>
      <c r="L63" s="65">
        <f t="shared" si="64"/>
        <v>0</v>
      </c>
      <c r="M63" s="66">
        <f t="shared" si="40"/>
        <v>0</v>
      </c>
      <c r="N63" s="155"/>
      <c r="O63" s="59"/>
      <c r="P63" s="59"/>
      <c r="Q63" s="65"/>
      <c r="R63" s="65"/>
      <c r="S63" s="65"/>
      <c r="T63" s="65">
        <f t="shared" si="52"/>
        <v>0</v>
      </c>
      <c r="U63" s="65">
        <f t="shared" si="65"/>
        <v>0</v>
      </c>
      <c r="V63" s="65">
        <f t="shared" si="70"/>
        <v>0</v>
      </c>
      <c r="W63" s="66">
        <f t="shared" si="41"/>
        <v>0</v>
      </c>
      <c r="X63" s="59"/>
      <c r="Y63" s="59"/>
      <c r="Z63" s="233"/>
      <c r="AA63" s="65"/>
      <c r="AB63" s="65"/>
      <c r="AD63" s="65">
        <f t="shared" si="66"/>
        <v>0</v>
      </c>
      <c r="AE63" s="65">
        <f t="shared" si="71"/>
        <v>0</v>
      </c>
      <c r="AF63" s="65">
        <f t="shared" si="54"/>
        <v>0</v>
      </c>
      <c r="AG63" s="66">
        <f t="shared" si="42"/>
        <v>0</v>
      </c>
      <c r="AH63" s="59"/>
      <c r="AI63" s="233"/>
      <c r="AJ63" s="234"/>
      <c r="AK63" s="65"/>
      <c r="AL63" s="65"/>
      <c r="AN63" s="65">
        <f t="shared" si="72"/>
        <v>0</v>
      </c>
      <c r="AO63" s="65">
        <f t="shared" si="55"/>
        <v>0</v>
      </c>
      <c r="AP63" s="65">
        <f t="shared" si="57"/>
        <v>0</v>
      </c>
      <c r="AQ63" s="66">
        <f t="shared" si="43"/>
        <v>0</v>
      </c>
      <c r="AR63" s="233"/>
      <c r="AS63" s="234"/>
      <c r="AT63" s="136"/>
      <c r="AU63" s="65"/>
      <c r="AV63" s="79"/>
      <c r="AW63" s="62"/>
      <c r="AX63" s="65">
        <f t="shared" si="56"/>
        <v>0</v>
      </c>
      <c r="AY63" s="65">
        <f t="shared" si="58"/>
        <v>0</v>
      </c>
      <c r="AZ63" s="65">
        <f t="shared" si="60"/>
        <v>0</v>
      </c>
      <c r="BA63" s="66">
        <f t="shared" si="61"/>
        <v>0</v>
      </c>
      <c r="BB63" s="233"/>
      <c r="BC63" s="234"/>
      <c r="BD63" s="243"/>
      <c r="BE63" s="65"/>
      <c r="BF63" s="79"/>
      <c r="BG63" s="62"/>
      <c r="BH63" s="65">
        <f t="shared" si="59"/>
        <v>0</v>
      </c>
      <c r="BI63" s="65">
        <f t="shared" si="62"/>
        <v>0</v>
      </c>
      <c r="BJ63" s="65">
        <f t="shared" si="48"/>
        <v>0</v>
      </c>
      <c r="BK63" s="66">
        <f t="shared" si="44"/>
        <v>0</v>
      </c>
      <c r="BL63" s="234"/>
      <c r="BM63" s="152"/>
      <c r="BN63" s="215"/>
      <c r="BO63" s="84"/>
      <c r="BQ63" s="84"/>
      <c r="BR63" s="65">
        <f t="shared" si="63"/>
        <v>0</v>
      </c>
      <c r="BS63" s="65">
        <f t="shared" si="49"/>
        <v>0</v>
      </c>
      <c r="BT63" s="65">
        <f t="shared" si="67"/>
        <v>0</v>
      </c>
      <c r="BU63" s="66">
        <f t="shared" si="45"/>
        <v>0</v>
      </c>
      <c r="BV63" s="152"/>
      <c r="BW63" s="215"/>
      <c r="BY63" s="84"/>
      <c r="CA63" s="84"/>
      <c r="CB63" s="65">
        <f t="shared" si="47"/>
        <v>0</v>
      </c>
      <c r="CC63" s="65">
        <f t="shared" si="68"/>
        <v>0</v>
      </c>
      <c r="CD63" s="65">
        <f t="shared" si="69"/>
        <v>0</v>
      </c>
      <c r="CE63" s="66">
        <f t="shared" si="46"/>
        <v>0</v>
      </c>
      <c r="CG63" s="231" t="s">
        <v>109</v>
      </c>
      <c r="CH63" s="231" t="s">
        <v>149</v>
      </c>
      <c r="CI63" s="124">
        <v>2018</v>
      </c>
      <c r="CJ63" s="125">
        <v>527.89497998152103</v>
      </c>
      <c r="CK63" s="146">
        <v>958.78</v>
      </c>
      <c r="CL63" s="161">
        <v>1000</v>
      </c>
      <c r="CM63" s="125">
        <f>CJ63*CK63/CL63</f>
        <v>506.13514890668273</v>
      </c>
      <c r="CN63" s="174"/>
    </row>
    <row r="64" spans="1:92" ht="12.9" customHeight="1" x14ac:dyDescent="0.3">
      <c r="A64" s="59">
        <v>57</v>
      </c>
      <c r="B64" s="209" t="s">
        <v>131</v>
      </c>
      <c r="C64" s="61" t="s">
        <v>33</v>
      </c>
      <c r="D64" s="210">
        <v>4529</v>
      </c>
      <c r="E64" s="59"/>
      <c r="F64" s="210">
        <v>9132</v>
      </c>
      <c r="G64" s="201"/>
      <c r="H64" s="201"/>
      <c r="I64" s="201"/>
      <c r="J64" s="65">
        <f t="shared" si="50"/>
        <v>266.00677169707018</v>
      </c>
      <c r="K64" s="65">
        <f t="shared" si="51"/>
        <v>0</v>
      </c>
      <c r="L64" s="65">
        <f t="shared" si="64"/>
        <v>459.06224293940227</v>
      </c>
      <c r="M64" s="66">
        <f t="shared" si="40"/>
        <v>725.0690146364725</v>
      </c>
      <c r="N64" s="155"/>
      <c r="O64" s="210">
        <v>9132</v>
      </c>
      <c r="P64" s="210">
        <v>7531</v>
      </c>
      <c r="Q64" s="201"/>
      <c r="R64" s="201"/>
      <c r="S64" s="201"/>
      <c r="T64" s="65">
        <f t="shared" si="52"/>
        <v>0</v>
      </c>
      <c r="U64" s="65">
        <f t="shared" si="65"/>
        <v>375.59638058678365</v>
      </c>
      <c r="V64" s="65">
        <f t="shared" si="70"/>
        <v>450.76178038959625</v>
      </c>
      <c r="W64" s="66">
        <f t="shared" si="41"/>
        <v>826.35816097637985</v>
      </c>
      <c r="X64" s="210">
        <v>9132</v>
      </c>
      <c r="Y64" s="210">
        <v>7531</v>
      </c>
      <c r="Z64" s="233"/>
      <c r="AA64" s="201"/>
      <c r="AB64" s="201"/>
      <c r="AD64" s="65">
        <f t="shared" si="66"/>
        <v>354.729914998629</v>
      </c>
      <c r="AE64" s="65">
        <f t="shared" si="71"/>
        <v>368.80509304603328</v>
      </c>
      <c r="AF64" s="65">
        <f t="shared" si="54"/>
        <v>0</v>
      </c>
      <c r="AG64" s="66">
        <f t="shared" si="42"/>
        <v>723.53500804466228</v>
      </c>
      <c r="AH64" s="210">
        <v>7531</v>
      </c>
      <c r="AI64" s="233"/>
      <c r="AJ64" s="234"/>
      <c r="AK64" s="201"/>
      <c r="AL64" s="201"/>
      <c r="AN64" s="65">
        <f t="shared" si="72"/>
        <v>348.31592121014256</v>
      </c>
      <c r="AO64" s="65">
        <f t="shared" si="55"/>
        <v>0</v>
      </c>
      <c r="AP64" s="65">
        <f t="shared" si="57"/>
        <v>0</v>
      </c>
      <c r="AQ64" s="66">
        <f t="shared" si="43"/>
        <v>348.31592121014256</v>
      </c>
      <c r="AR64" s="233"/>
      <c r="AS64" s="234"/>
      <c r="AT64" s="136"/>
      <c r="AU64" s="201"/>
      <c r="AV64" s="205"/>
      <c r="AW64" s="62"/>
      <c r="AX64" s="65">
        <f t="shared" si="56"/>
        <v>0</v>
      </c>
      <c r="AY64" s="65">
        <f t="shared" si="58"/>
        <v>0</v>
      </c>
      <c r="AZ64" s="65">
        <f t="shared" si="60"/>
        <v>0</v>
      </c>
      <c r="BA64" s="66">
        <f t="shared" si="61"/>
        <v>0</v>
      </c>
      <c r="BB64" s="233"/>
      <c r="BC64" s="234"/>
      <c r="BD64" s="243"/>
      <c r="BE64" s="201"/>
      <c r="BF64" s="205"/>
      <c r="BG64" s="62"/>
      <c r="BH64" s="65">
        <f t="shared" si="59"/>
        <v>0</v>
      </c>
      <c r="BI64" s="65">
        <f t="shared" si="62"/>
        <v>0</v>
      </c>
      <c r="BJ64" s="65">
        <f t="shared" si="48"/>
        <v>0</v>
      </c>
      <c r="BK64" s="66">
        <f t="shared" si="44"/>
        <v>0</v>
      </c>
      <c r="BL64" s="234"/>
      <c r="BM64" s="152"/>
      <c r="BN64" s="215"/>
      <c r="BO64" s="84"/>
      <c r="BQ64" s="84"/>
      <c r="BR64" s="65">
        <f t="shared" si="63"/>
        <v>0</v>
      </c>
      <c r="BS64" s="65">
        <f t="shared" si="49"/>
        <v>0</v>
      </c>
      <c r="BT64" s="65">
        <f t="shared" si="67"/>
        <v>0</v>
      </c>
      <c r="BU64" s="66">
        <f t="shared" si="45"/>
        <v>0</v>
      </c>
      <c r="BV64" s="152"/>
      <c r="BW64" s="215"/>
      <c r="BY64" s="84"/>
      <c r="CA64" s="84"/>
      <c r="CB64" s="65">
        <f t="shared" si="47"/>
        <v>0</v>
      </c>
      <c r="CC64" s="65">
        <f t="shared" si="68"/>
        <v>0</v>
      </c>
      <c r="CD64" s="65">
        <f t="shared" si="69"/>
        <v>0</v>
      </c>
      <c r="CE64" s="66">
        <f t="shared" si="46"/>
        <v>0</v>
      </c>
      <c r="CG64" s="231" t="s">
        <v>109</v>
      </c>
      <c r="CH64" s="231" t="s">
        <v>149</v>
      </c>
      <c r="CI64" s="124">
        <v>2018</v>
      </c>
      <c r="CJ64" s="257">
        <f>$BH$5</f>
        <v>425</v>
      </c>
      <c r="CK64" s="146">
        <v>958.78</v>
      </c>
      <c r="CL64" s="161">
        <v>1000</v>
      </c>
      <c r="CM64" s="125">
        <f>CJ64*CK64/CL64</f>
        <v>407.48149999999998</v>
      </c>
      <c r="CN64" s="174"/>
    </row>
    <row r="65" spans="1:92" ht="12.9" customHeight="1" x14ac:dyDescent="0.3">
      <c r="A65" s="59">
        <v>58</v>
      </c>
      <c r="B65" s="209" t="s">
        <v>86</v>
      </c>
      <c r="C65" s="209" t="s">
        <v>33</v>
      </c>
      <c r="D65" s="59"/>
      <c r="E65" s="59"/>
      <c r="F65" s="59"/>
      <c r="G65" s="65"/>
      <c r="H65" s="65"/>
      <c r="I65" s="65"/>
      <c r="J65" s="65">
        <f t="shared" si="50"/>
        <v>0</v>
      </c>
      <c r="K65" s="65">
        <f t="shared" si="51"/>
        <v>0</v>
      </c>
      <c r="L65" s="65">
        <f t="shared" si="64"/>
        <v>0</v>
      </c>
      <c r="M65" s="66">
        <f t="shared" si="40"/>
        <v>0</v>
      </c>
      <c r="N65" s="155"/>
      <c r="O65" s="59"/>
      <c r="P65" s="59"/>
      <c r="Q65" s="65"/>
      <c r="R65" s="65"/>
      <c r="S65" s="65"/>
      <c r="T65" s="65">
        <f t="shared" si="52"/>
        <v>0</v>
      </c>
      <c r="U65" s="65">
        <f t="shared" si="65"/>
        <v>0</v>
      </c>
      <c r="V65" s="65">
        <f t="shared" si="70"/>
        <v>0</v>
      </c>
      <c r="W65" s="66">
        <f t="shared" si="41"/>
        <v>0</v>
      </c>
      <c r="X65" s="59"/>
      <c r="Y65" s="59"/>
      <c r="Z65" s="233"/>
      <c r="AA65" s="65"/>
      <c r="AB65" s="65"/>
      <c r="AD65" s="65">
        <f t="shared" si="66"/>
        <v>0</v>
      </c>
      <c r="AE65" s="65">
        <f t="shared" si="71"/>
        <v>0</v>
      </c>
      <c r="AF65" s="65">
        <f t="shared" si="54"/>
        <v>0</v>
      </c>
      <c r="AG65" s="66">
        <f t="shared" si="42"/>
        <v>0</v>
      </c>
      <c r="AH65" s="59"/>
      <c r="AI65" s="233"/>
      <c r="AJ65" s="234"/>
      <c r="AK65" s="65"/>
      <c r="AL65" s="65"/>
      <c r="AN65" s="65">
        <f t="shared" si="72"/>
        <v>0</v>
      </c>
      <c r="AO65" s="65">
        <f t="shared" si="55"/>
        <v>0</v>
      </c>
      <c r="AP65" s="65">
        <f t="shared" si="57"/>
        <v>0</v>
      </c>
      <c r="AQ65" s="66">
        <f t="shared" si="43"/>
        <v>0</v>
      </c>
      <c r="AR65" s="233"/>
      <c r="AS65" s="234"/>
      <c r="AT65" s="136"/>
      <c r="AU65" s="65"/>
      <c r="AV65" s="79"/>
      <c r="AW65" s="62"/>
      <c r="AX65" s="65">
        <f t="shared" si="56"/>
        <v>0</v>
      </c>
      <c r="AY65" s="65">
        <f t="shared" si="58"/>
        <v>0</v>
      </c>
      <c r="AZ65" s="65">
        <f t="shared" si="60"/>
        <v>0</v>
      </c>
      <c r="BA65" s="66">
        <f t="shared" si="61"/>
        <v>0</v>
      </c>
      <c r="BB65" s="233"/>
      <c r="BC65" s="234"/>
      <c r="BD65" s="243"/>
      <c r="BE65" s="65"/>
      <c r="BF65" s="79"/>
      <c r="BG65" s="62"/>
      <c r="BH65" s="65">
        <f t="shared" si="59"/>
        <v>0</v>
      </c>
      <c r="BI65" s="65">
        <f t="shared" si="62"/>
        <v>0</v>
      </c>
      <c r="BJ65" s="65">
        <f t="shared" si="48"/>
        <v>0</v>
      </c>
      <c r="BK65" s="66">
        <f t="shared" si="44"/>
        <v>0</v>
      </c>
      <c r="BL65" s="234"/>
      <c r="BM65" s="152"/>
      <c r="BN65" s="215"/>
      <c r="BO65" s="84"/>
      <c r="BQ65" s="84"/>
      <c r="BR65" s="65">
        <f t="shared" si="63"/>
        <v>0</v>
      </c>
      <c r="BS65" s="65">
        <f t="shared" si="49"/>
        <v>0</v>
      </c>
      <c r="BT65" s="65">
        <f t="shared" si="67"/>
        <v>0</v>
      </c>
      <c r="BU65" s="66">
        <f t="shared" si="45"/>
        <v>0</v>
      </c>
      <c r="BV65" s="152"/>
      <c r="BW65" s="215"/>
      <c r="BY65" s="84"/>
      <c r="CA65" s="84"/>
      <c r="CB65" s="65">
        <f t="shared" si="47"/>
        <v>0</v>
      </c>
      <c r="CC65" s="65">
        <f t="shared" si="68"/>
        <v>0</v>
      </c>
      <c r="CD65" s="65">
        <f t="shared" si="69"/>
        <v>0</v>
      </c>
      <c r="CE65" s="66">
        <f t="shared" si="46"/>
        <v>0</v>
      </c>
      <c r="CG65" s="242" t="s">
        <v>47</v>
      </c>
      <c r="CH65" s="231" t="s">
        <v>181</v>
      </c>
      <c r="CI65" s="124">
        <v>2022</v>
      </c>
      <c r="CJ65" s="253">
        <v>538.89</v>
      </c>
      <c r="CK65" s="146">
        <v>918.67</v>
      </c>
      <c r="CL65" s="161">
        <v>978.03</v>
      </c>
      <c r="CM65" s="125">
        <f>CJ65*CK65/CL65</f>
        <v>506.18291494125947</v>
      </c>
      <c r="CN65" s="174">
        <v>2023</v>
      </c>
    </row>
    <row r="66" spans="1:92" ht="12.9" customHeight="1" x14ac:dyDescent="0.3">
      <c r="A66" s="59">
        <v>59</v>
      </c>
      <c r="B66" s="209" t="s">
        <v>127</v>
      </c>
      <c r="C66" s="208" t="s">
        <v>45</v>
      </c>
      <c r="D66" s="59"/>
      <c r="E66" s="210">
        <v>4600</v>
      </c>
      <c r="F66" s="59"/>
      <c r="G66" s="65"/>
      <c r="H66" s="65"/>
      <c r="I66" s="65"/>
      <c r="J66" s="65">
        <f t="shared" si="50"/>
        <v>0</v>
      </c>
      <c r="K66" s="65">
        <f t="shared" si="51"/>
        <v>280.22201164207394</v>
      </c>
      <c r="L66" s="65">
        <f t="shared" si="64"/>
        <v>0</v>
      </c>
      <c r="M66" s="66">
        <f t="shared" si="40"/>
        <v>280.22201164207394</v>
      </c>
      <c r="N66" s="216">
        <v>4600</v>
      </c>
      <c r="O66" s="59"/>
      <c r="P66" s="59"/>
      <c r="Q66" s="65"/>
      <c r="R66" s="65"/>
      <c r="S66" s="65"/>
      <c r="T66" s="65">
        <f t="shared" si="52"/>
        <v>264.65412210640312</v>
      </c>
      <c r="U66" s="65">
        <f t="shared" si="65"/>
        <v>0</v>
      </c>
      <c r="V66" s="65">
        <f t="shared" si="70"/>
        <v>0</v>
      </c>
      <c r="W66" s="66">
        <f t="shared" si="41"/>
        <v>264.65412210640312</v>
      </c>
      <c r="X66" s="59"/>
      <c r="Y66" s="59"/>
      <c r="Z66" s="233"/>
      <c r="AA66" s="65"/>
      <c r="AB66" s="65"/>
      <c r="AD66" s="65">
        <f t="shared" si="66"/>
        <v>0</v>
      </c>
      <c r="AE66" s="65">
        <f t="shared" si="71"/>
        <v>0</v>
      </c>
      <c r="AF66" s="65">
        <f t="shared" si="54"/>
        <v>0</v>
      </c>
      <c r="AG66" s="66">
        <f t="shared" si="42"/>
        <v>0</v>
      </c>
      <c r="AH66" s="59"/>
      <c r="AI66" s="233"/>
      <c r="AJ66" s="234"/>
      <c r="AK66" s="65"/>
      <c r="AL66" s="65"/>
      <c r="AN66" s="65">
        <f t="shared" si="72"/>
        <v>0</v>
      </c>
      <c r="AO66" s="65">
        <f t="shared" si="55"/>
        <v>0</v>
      </c>
      <c r="AP66" s="65">
        <f t="shared" si="57"/>
        <v>0</v>
      </c>
      <c r="AQ66" s="66">
        <f t="shared" si="43"/>
        <v>0</v>
      </c>
      <c r="AR66" s="233"/>
      <c r="AS66" s="234"/>
      <c r="AT66" s="136"/>
      <c r="AU66" s="65"/>
      <c r="AV66" s="79"/>
      <c r="AW66" s="62"/>
      <c r="AX66" s="65">
        <f t="shared" si="56"/>
        <v>0</v>
      </c>
      <c r="AY66" s="65">
        <f t="shared" si="58"/>
        <v>0</v>
      </c>
      <c r="AZ66" s="65">
        <f t="shared" si="60"/>
        <v>0</v>
      </c>
      <c r="BA66" s="66">
        <f t="shared" si="61"/>
        <v>0</v>
      </c>
      <c r="BB66" s="233"/>
      <c r="BC66" s="234"/>
      <c r="BD66" s="243"/>
      <c r="BE66" s="65"/>
      <c r="BF66" s="79"/>
      <c r="BG66" s="62"/>
      <c r="BH66" s="65">
        <f t="shared" si="59"/>
        <v>0</v>
      </c>
      <c r="BI66" s="65">
        <f t="shared" si="62"/>
        <v>0</v>
      </c>
      <c r="BJ66" s="65">
        <f t="shared" si="48"/>
        <v>0</v>
      </c>
      <c r="BK66" s="66">
        <f t="shared" si="44"/>
        <v>0</v>
      </c>
      <c r="BL66" s="234"/>
      <c r="BM66" s="152"/>
      <c r="BN66" s="215"/>
      <c r="BO66" s="84"/>
      <c r="BQ66" s="84"/>
      <c r="BR66" s="65">
        <f t="shared" si="63"/>
        <v>0</v>
      </c>
      <c r="BS66" s="65">
        <f t="shared" si="49"/>
        <v>0</v>
      </c>
      <c r="BT66" s="65">
        <f t="shared" si="67"/>
        <v>0</v>
      </c>
      <c r="BU66" s="66">
        <f t="shared" si="45"/>
        <v>0</v>
      </c>
      <c r="BV66" s="152"/>
      <c r="BW66" s="215"/>
      <c r="BY66" s="84"/>
      <c r="CA66" s="84"/>
      <c r="CB66" s="65">
        <f t="shared" si="47"/>
        <v>0</v>
      </c>
      <c r="CC66" s="65">
        <f t="shared" si="68"/>
        <v>0</v>
      </c>
      <c r="CD66" s="65">
        <f t="shared" si="69"/>
        <v>0</v>
      </c>
      <c r="CE66" s="66">
        <f t="shared" si="46"/>
        <v>0</v>
      </c>
    </row>
    <row r="67" spans="1:92" ht="12.9" customHeight="1" x14ac:dyDescent="0.3">
      <c r="A67" s="59">
        <v>60</v>
      </c>
      <c r="B67" s="209" t="s">
        <v>126</v>
      </c>
      <c r="C67" s="151" t="s">
        <v>31</v>
      </c>
      <c r="D67" s="210">
        <v>4541</v>
      </c>
      <c r="E67" s="210">
        <v>5490</v>
      </c>
      <c r="F67" s="210">
        <v>7981</v>
      </c>
      <c r="G67" s="201"/>
      <c r="H67" s="201"/>
      <c r="I67" s="201"/>
      <c r="J67" s="65">
        <f t="shared" si="50"/>
        <v>266.71158098396904</v>
      </c>
      <c r="K67" s="65">
        <f t="shared" si="51"/>
        <v>334.43887911195338</v>
      </c>
      <c r="L67" s="65">
        <f t="shared" si="64"/>
        <v>401.20190110593182</v>
      </c>
      <c r="M67" s="66">
        <f t="shared" si="40"/>
        <v>735.64078021788521</v>
      </c>
      <c r="N67" s="216">
        <v>5490</v>
      </c>
      <c r="O67" s="210">
        <v>7981</v>
      </c>
      <c r="P67" s="210"/>
      <c r="Q67" s="201"/>
      <c r="R67" s="201"/>
      <c r="S67" s="201"/>
      <c r="T67" s="65">
        <f t="shared" si="52"/>
        <v>315.85894138351154</v>
      </c>
      <c r="U67" s="65">
        <f t="shared" si="65"/>
        <v>328.25610090485333</v>
      </c>
      <c r="V67" s="65">
        <f t="shared" si="70"/>
        <v>0</v>
      </c>
      <c r="W67" s="66">
        <f t="shared" si="41"/>
        <v>644.11504228836486</v>
      </c>
      <c r="X67" s="210">
        <v>7981</v>
      </c>
      <c r="Y67" s="210"/>
      <c r="Z67" s="233"/>
      <c r="AA67" s="201"/>
      <c r="AB67" s="201"/>
      <c r="AD67" s="65">
        <f t="shared" si="66"/>
        <v>310.01965085458369</v>
      </c>
      <c r="AE67" s="65">
        <f t="shared" si="71"/>
        <v>0</v>
      </c>
      <c r="AF67" s="65">
        <f t="shared" si="54"/>
        <v>0</v>
      </c>
      <c r="AG67" s="66">
        <f t="shared" si="42"/>
        <v>310.01965085458369</v>
      </c>
      <c r="AH67" s="210"/>
      <c r="AI67" s="233"/>
      <c r="AJ67" s="234"/>
      <c r="AK67" s="201"/>
      <c r="AL67" s="201"/>
      <c r="AN67" s="65">
        <f t="shared" si="72"/>
        <v>0</v>
      </c>
      <c r="AO67" s="65">
        <f t="shared" si="55"/>
        <v>0</v>
      </c>
      <c r="AP67" s="65">
        <f t="shared" si="57"/>
        <v>0</v>
      </c>
      <c r="AQ67" s="66">
        <f t="shared" si="43"/>
        <v>0</v>
      </c>
      <c r="AR67" s="233"/>
      <c r="AS67" s="234"/>
      <c r="AT67" s="136"/>
      <c r="AU67" s="201"/>
      <c r="AV67" s="205"/>
      <c r="AW67" s="62"/>
      <c r="AX67" s="65">
        <f t="shared" si="56"/>
        <v>0</v>
      </c>
      <c r="AY67" s="65">
        <f t="shared" si="58"/>
        <v>0</v>
      </c>
      <c r="AZ67" s="65">
        <f t="shared" si="60"/>
        <v>0</v>
      </c>
      <c r="BA67" s="66">
        <f t="shared" si="61"/>
        <v>0</v>
      </c>
      <c r="BB67" s="233"/>
      <c r="BC67" s="234"/>
      <c r="BD67" s="243"/>
      <c r="BE67" s="201"/>
      <c r="BF67" s="205"/>
      <c r="BG67" s="62"/>
      <c r="BH67" s="65">
        <f t="shared" si="59"/>
        <v>0</v>
      </c>
      <c r="BI67" s="65">
        <f t="shared" si="62"/>
        <v>0</v>
      </c>
      <c r="BJ67" s="65">
        <f t="shared" si="48"/>
        <v>0</v>
      </c>
      <c r="BK67" s="66">
        <f t="shared" si="44"/>
        <v>0</v>
      </c>
      <c r="BL67" s="234"/>
      <c r="BM67" s="152"/>
      <c r="BN67" s="215"/>
      <c r="BO67" s="84"/>
      <c r="BQ67" s="84"/>
      <c r="BR67" s="65">
        <f t="shared" si="63"/>
        <v>0</v>
      </c>
      <c r="BS67" s="65">
        <f t="shared" si="49"/>
        <v>0</v>
      </c>
      <c r="BT67" s="65">
        <f t="shared" si="67"/>
        <v>0</v>
      </c>
      <c r="BU67" s="66">
        <f t="shared" si="45"/>
        <v>0</v>
      </c>
      <c r="BV67" s="152"/>
      <c r="BW67" s="215"/>
      <c r="BY67" s="84"/>
      <c r="CA67" s="84"/>
      <c r="CB67" s="65">
        <f t="shared" si="47"/>
        <v>0</v>
      </c>
      <c r="CC67" s="65">
        <f t="shared" si="68"/>
        <v>0</v>
      </c>
      <c r="CD67" s="65">
        <f t="shared" si="69"/>
        <v>0</v>
      </c>
      <c r="CE67" s="66">
        <f t="shared" si="46"/>
        <v>0</v>
      </c>
    </row>
    <row r="68" spans="1:92" ht="12.9" customHeight="1" x14ac:dyDescent="0.3">
      <c r="A68" s="59">
        <v>61</v>
      </c>
      <c r="B68" s="208" t="s">
        <v>79</v>
      </c>
      <c r="C68" s="208" t="s">
        <v>33</v>
      </c>
      <c r="D68" s="210"/>
      <c r="E68" s="59"/>
      <c r="F68" s="59"/>
      <c r="G68" s="65"/>
      <c r="H68" s="65"/>
      <c r="I68" s="65"/>
      <c r="J68" s="65">
        <f t="shared" si="50"/>
        <v>0</v>
      </c>
      <c r="K68" s="65">
        <f t="shared" si="51"/>
        <v>0</v>
      </c>
      <c r="L68" s="65">
        <f t="shared" si="64"/>
        <v>0</v>
      </c>
      <c r="M68" s="66">
        <f t="shared" si="40"/>
        <v>0</v>
      </c>
      <c r="N68" s="155"/>
      <c r="O68" s="59"/>
      <c r="P68" s="59"/>
      <c r="Q68" s="65"/>
      <c r="R68" s="65"/>
      <c r="S68" s="65"/>
      <c r="T68" s="65">
        <f t="shared" si="52"/>
        <v>0</v>
      </c>
      <c r="U68" s="65">
        <f t="shared" si="65"/>
        <v>0</v>
      </c>
      <c r="V68" s="65">
        <f t="shared" si="70"/>
        <v>0</v>
      </c>
      <c r="W68" s="66">
        <f t="shared" si="41"/>
        <v>0</v>
      </c>
      <c r="X68" s="59"/>
      <c r="Y68" s="59"/>
      <c r="Z68" s="233"/>
      <c r="AA68" s="65"/>
      <c r="AB68" s="65"/>
      <c r="AD68" s="65">
        <f t="shared" si="66"/>
        <v>0</v>
      </c>
      <c r="AE68" s="65">
        <f t="shared" si="71"/>
        <v>0</v>
      </c>
      <c r="AF68" s="65">
        <f t="shared" si="54"/>
        <v>0</v>
      </c>
      <c r="AG68" s="66">
        <f t="shared" si="42"/>
        <v>0</v>
      </c>
      <c r="AH68" s="59"/>
      <c r="AI68" s="233"/>
      <c r="AJ68" s="234"/>
      <c r="AK68" s="65"/>
      <c r="AL68" s="65"/>
      <c r="AN68" s="65">
        <f t="shared" si="72"/>
        <v>0</v>
      </c>
      <c r="AO68" s="65">
        <f t="shared" si="55"/>
        <v>0</v>
      </c>
      <c r="AP68" s="65">
        <f t="shared" si="57"/>
        <v>0</v>
      </c>
      <c r="AQ68" s="66">
        <f t="shared" si="43"/>
        <v>0</v>
      </c>
      <c r="AR68" s="233"/>
      <c r="AS68" s="234"/>
      <c r="AT68" s="258"/>
      <c r="AU68" s="65"/>
      <c r="AV68" s="79"/>
      <c r="AW68" s="62"/>
      <c r="AX68" s="65">
        <f t="shared" si="56"/>
        <v>0</v>
      </c>
      <c r="AY68" s="65">
        <f t="shared" si="58"/>
        <v>0</v>
      </c>
      <c r="AZ68" s="65">
        <f t="shared" si="60"/>
        <v>0</v>
      </c>
      <c r="BA68" s="66">
        <f t="shared" si="61"/>
        <v>0</v>
      </c>
      <c r="BB68" s="233"/>
      <c r="BC68" s="234"/>
      <c r="BD68" s="259"/>
      <c r="BE68" s="65"/>
      <c r="BF68" s="79"/>
      <c r="BG68" s="62"/>
      <c r="BH68" s="65">
        <f t="shared" si="59"/>
        <v>0</v>
      </c>
      <c r="BI68" s="65">
        <f t="shared" si="62"/>
        <v>0</v>
      </c>
      <c r="BJ68" s="65">
        <f t="shared" si="48"/>
        <v>0</v>
      </c>
      <c r="BK68" s="66">
        <f t="shared" si="44"/>
        <v>0</v>
      </c>
      <c r="BL68" s="234"/>
      <c r="BM68" s="260"/>
      <c r="BN68" s="215"/>
      <c r="BO68" s="84"/>
      <c r="BQ68" s="84"/>
      <c r="BR68" s="65">
        <f t="shared" si="63"/>
        <v>0</v>
      </c>
      <c r="BS68" s="65">
        <f t="shared" si="49"/>
        <v>0</v>
      </c>
      <c r="BT68" s="65">
        <f t="shared" si="67"/>
        <v>0</v>
      </c>
      <c r="BU68" s="66">
        <f t="shared" si="45"/>
        <v>0</v>
      </c>
      <c r="BV68" s="260"/>
      <c r="BW68" s="215"/>
      <c r="BY68" s="84"/>
      <c r="CA68" s="84"/>
      <c r="CB68" s="65">
        <f t="shared" si="47"/>
        <v>0</v>
      </c>
      <c r="CC68" s="65">
        <f t="shared" si="68"/>
        <v>0</v>
      </c>
      <c r="CD68" s="65">
        <f t="shared" si="69"/>
        <v>0</v>
      </c>
      <c r="CE68" s="66">
        <f t="shared" si="46"/>
        <v>0</v>
      </c>
    </row>
    <row r="69" spans="1:92" ht="12.9" customHeight="1" x14ac:dyDescent="0.3">
      <c r="A69" s="59">
        <v>62</v>
      </c>
      <c r="B69" s="208" t="s">
        <v>124</v>
      </c>
      <c r="C69" s="208" t="s">
        <v>33</v>
      </c>
      <c r="D69" s="210"/>
      <c r="E69" s="59"/>
      <c r="F69" s="59"/>
      <c r="G69" s="65"/>
      <c r="H69" s="65"/>
      <c r="I69" s="65"/>
      <c r="J69" s="65">
        <f t="shared" si="50"/>
        <v>0</v>
      </c>
      <c r="K69" s="65">
        <f t="shared" si="51"/>
        <v>0</v>
      </c>
      <c r="L69" s="65">
        <f t="shared" si="64"/>
        <v>0</v>
      </c>
      <c r="M69" s="66">
        <f t="shared" si="40"/>
        <v>0</v>
      </c>
      <c r="N69" s="155"/>
      <c r="O69" s="59"/>
      <c r="P69" s="59"/>
      <c r="Q69" s="65"/>
      <c r="R69" s="65"/>
      <c r="S69" s="65"/>
      <c r="T69" s="65">
        <f t="shared" si="52"/>
        <v>0</v>
      </c>
      <c r="U69" s="65">
        <f t="shared" si="65"/>
        <v>0</v>
      </c>
      <c r="V69" s="65">
        <f t="shared" si="70"/>
        <v>0</v>
      </c>
      <c r="W69" s="66">
        <f t="shared" si="41"/>
        <v>0</v>
      </c>
      <c r="X69" s="59"/>
      <c r="Y69" s="59"/>
      <c r="Z69" s="233"/>
      <c r="AA69" s="65"/>
      <c r="AB69" s="65"/>
      <c r="AD69" s="65">
        <f t="shared" si="66"/>
        <v>0</v>
      </c>
      <c r="AE69" s="65">
        <f t="shared" si="71"/>
        <v>0</v>
      </c>
      <c r="AF69" s="65">
        <f t="shared" si="54"/>
        <v>0</v>
      </c>
      <c r="AG69" s="66">
        <f t="shared" si="42"/>
        <v>0</v>
      </c>
      <c r="AH69" s="59"/>
      <c r="AI69" s="233"/>
      <c r="AJ69" s="234"/>
      <c r="AK69" s="65"/>
      <c r="AL69" s="65"/>
      <c r="AN69" s="65">
        <f t="shared" si="72"/>
        <v>0</v>
      </c>
      <c r="AO69" s="65">
        <f t="shared" si="55"/>
        <v>0</v>
      </c>
      <c r="AP69" s="65">
        <f t="shared" si="57"/>
        <v>0</v>
      </c>
      <c r="AQ69" s="66">
        <f t="shared" si="43"/>
        <v>0</v>
      </c>
      <c r="AR69" s="233"/>
      <c r="AS69" s="234"/>
      <c r="AT69" s="136"/>
      <c r="AU69" s="65"/>
      <c r="AV69" s="79"/>
      <c r="AW69" s="62"/>
      <c r="AX69" s="65">
        <f t="shared" si="56"/>
        <v>0</v>
      </c>
      <c r="AY69" s="65">
        <f t="shared" si="58"/>
        <v>0</v>
      </c>
      <c r="AZ69" s="65">
        <f t="shared" si="60"/>
        <v>0</v>
      </c>
      <c r="BA69" s="66">
        <f t="shared" si="61"/>
        <v>0</v>
      </c>
      <c r="BB69" s="233"/>
      <c r="BC69" s="234"/>
      <c r="BD69" s="243"/>
      <c r="BE69" s="65"/>
      <c r="BF69" s="79"/>
      <c r="BG69" s="62"/>
      <c r="BH69" s="65">
        <f t="shared" si="59"/>
        <v>0</v>
      </c>
      <c r="BI69" s="65">
        <f t="shared" si="62"/>
        <v>0</v>
      </c>
      <c r="BJ69" s="65">
        <f t="shared" si="48"/>
        <v>0</v>
      </c>
      <c r="BK69" s="66">
        <f t="shared" si="44"/>
        <v>0</v>
      </c>
      <c r="BL69" s="234"/>
      <c r="BM69" s="152"/>
      <c r="BN69" s="215"/>
      <c r="BO69" s="84"/>
      <c r="BQ69" s="84"/>
      <c r="BR69" s="65">
        <f t="shared" si="63"/>
        <v>0</v>
      </c>
      <c r="BS69" s="65">
        <f t="shared" si="49"/>
        <v>0</v>
      </c>
      <c r="BT69" s="65">
        <f t="shared" si="67"/>
        <v>0</v>
      </c>
      <c r="BU69" s="66">
        <f t="shared" si="45"/>
        <v>0</v>
      </c>
      <c r="BV69" s="152"/>
      <c r="BW69" s="215"/>
      <c r="BY69" s="84"/>
      <c r="CA69" s="84"/>
      <c r="CB69" s="65">
        <f t="shared" si="47"/>
        <v>0</v>
      </c>
      <c r="CC69" s="65">
        <f t="shared" si="68"/>
        <v>0</v>
      </c>
      <c r="CD69" s="65">
        <f t="shared" si="69"/>
        <v>0</v>
      </c>
      <c r="CE69" s="66">
        <f t="shared" si="46"/>
        <v>0</v>
      </c>
    </row>
    <row r="70" spans="1:92" ht="12.9" customHeight="1" x14ac:dyDescent="0.3">
      <c r="A70" s="59">
        <v>63</v>
      </c>
      <c r="B70" s="199" t="s">
        <v>42</v>
      </c>
      <c r="C70" s="171" t="s">
        <v>33</v>
      </c>
      <c r="D70" s="238">
        <v>5140</v>
      </c>
      <c r="E70" s="261">
        <v>5420</v>
      </c>
      <c r="F70" s="153"/>
      <c r="G70" s="65"/>
      <c r="H70" s="65"/>
      <c r="I70" s="65"/>
      <c r="J70" s="65">
        <f t="shared" si="50"/>
        <v>301.89331122166942</v>
      </c>
      <c r="K70" s="65">
        <f t="shared" si="51"/>
        <v>330.17463110870449</v>
      </c>
      <c r="L70" s="65">
        <f t="shared" si="64"/>
        <v>0</v>
      </c>
      <c r="M70" s="66">
        <f t="shared" si="40"/>
        <v>632.06794233037385</v>
      </c>
      <c r="N70" s="262">
        <v>5420</v>
      </c>
      <c r="O70" s="153"/>
      <c r="P70" s="153">
        <v>839</v>
      </c>
      <c r="Q70" s="65"/>
      <c r="R70" s="65"/>
      <c r="S70" s="65"/>
      <c r="T70" s="65">
        <f t="shared" si="52"/>
        <v>311.83159604710977</v>
      </c>
      <c r="U70" s="65">
        <f t="shared" si="65"/>
        <v>0</v>
      </c>
      <c r="V70" s="65">
        <f t="shared" si="70"/>
        <v>50.217651539884642</v>
      </c>
      <c r="W70" s="66">
        <f t="shared" si="41"/>
        <v>362.0492475869944</v>
      </c>
      <c r="X70" s="153"/>
      <c r="Y70" s="153">
        <v>839</v>
      </c>
      <c r="Z70" s="203">
        <v>3257</v>
      </c>
      <c r="AA70" s="65"/>
      <c r="AB70" s="65"/>
      <c r="AD70" s="65">
        <f t="shared" si="66"/>
        <v>0</v>
      </c>
      <c r="AE70" s="65">
        <f t="shared" si="71"/>
        <v>41.087169441723802</v>
      </c>
      <c r="AF70" s="65">
        <f t="shared" si="54"/>
        <v>421.59621636024514</v>
      </c>
      <c r="AG70" s="66">
        <f t="shared" si="42"/>
        <v>462.68338580196894</v>
      </c>
      <c r="AH70" s="153">
        <v>839</v>
      </c>
      <c r="AI70" s="203">
        <v>3257</v>
      </c>
      <c r="AJ70" s="204"/>
      <c r="AK70" s="65"/>
      <c r="AL70" s="65"/>
      <c r="AN70" s="65">
        <f t="shared" si="72"/>
        <v>38.804548917183588</v>
      </c>
      <c r="AO70" s="65">
        <f t="shared" si="55"/>
        <v>362.66994404476412</v>
      </c>
      <c r="AP70" s="65">
        <f t="shared" si="57"/>
        <v>0</v>
      </c>
      <c r="AQ70" s="66">
        <f t="shared" si="43"/>
        <v>401.4744929619477</v>
      </c>
      <c r="AR70" s="203">
        <v>3257</v>
      </c>
      <c r="AS70" s="204"/>
      <c r="AT70" s="136"/>
      <c r="AU70" s="65"/>
      <c r="AV70" s="79"/>
      <c r="AW70" s="62"/>
      <c r="AX70" s="65">
        <f t="shared" si="56"/>
        <v>340.9739674926725</v>
      </c>
      <c r="AY70" s="65">
        <f t="shared" si="58"/>
        <v>0</v>
      </c>
      <c r="AZ70" s="65">
        <f t="shared" si="60"/>
        <v>0</v>
      </c>
      <c r="BA70" s="66">
        <f t="shared" si="61"/>
        <v>340.9739674926725</v>
      </c>
      <c r="BB70" s="203"/>
      <c r="BC70" s="121"/>
      <c r="BD70" s="243"/>
      <c r="BE70" s="65"/>
      <c r="BF70" s="79"/>
      <c r="BG70" s="62"/>
      <c r="BH70" s="65">
        <f t="shared" si="59"/>
        <v>0</v>
      </c>
      <c r="BI70" s="65">
        <f t="shared" si="62"/>
        <v>0</v>
      </c>
      <c r="BJ70" s="65">
        <f t="shared" si="48"/>
        <v>0</v>
      </c>
      <c r="BK70" s="66">
        <f t="shared" si="44"/>
        <v>0</v>
      </c>
      <c r="BL70" s="121"/>
      <c r="BM70" s="152"/>
      <c r="BN70" s="215"/>
      <c r="BO70" s="84"/>
      <c r="BQ70" s="84"/>
      <c r="BR70" s="65">
        <f t="shared" si="63"/>
        <v>0</v>
      </c>
      <c r="BS70" s="65">
        <f t="shared" si="49"/>
        <v>0</v>
      </c>
      <c r="BT70" s="65">
        <f t="shared" si="67"/>
        <v>0</v>
      </c>
      <c r="BU70" s="66">
        <f t="shared" si="45"/>
        <v>0</v>
      </c>
      <c r="BV70" s="152"/>
      <c r="BW70" s="215"/>
      <c r="BY70" s="84"/>
      <c r="CA70" s="84"/>
      <c r="CB70" s="65">
        <f t="shared" si="47"/>
        <v>0</v>
      </c>
      <c r="CC70" s="65">
        <f t="shared" si="68"/>
        <v>0</v>
      </c>
      <c r="CD70" s="65">
        <f t="shared" si="69"/>
        <v>0</v>
      </c>
      <c r="CE70" s="66">
        <f t="shared" si="46"/>
        <v>0</v>
      </c>
    </row>
    <row r="71" spans="1:92" ht="12.9" customHeight="1" x14ac:dyDescent="0.3">
      <c r="A71" s="59">
        <v>64</v>
      </c>
      <c r="B71" s="208" t="s">
        <v>122</v>
      </c>
      <c r="C71" s="208" t="s">
        <v>67</v>
      </c>
      <c r="D71" s="210"/>
      <c r="E71" s="59"/>
      <c r="F71" s="59"/>
      <c r="G71" s="65"/>
      <c r="H71" s="65"/>
      <c r="I71" s="65"/>
      <c r="J71" s="65">
        <f t="shared" si="50"/>
        <v>0</v>
      </c>
      <c r="K71" s="65">
        <f t="shared" si="51"/>
        <v>0</v>
      </c>
      <c r="L71" s="65">
        <f t="shared" si="64"/>
        <v>0</v>
      </c>
      <c r="M71" s="66">
        <f t="shared" si="40"/>
        <v>0</v>
      </c>
      <c r="N71" s="155"/>
      <c r="O71" s="59"/>
      <c r="P71" s="59"/>
      <c r="Q71" s="65"/>
      <c r="R71" s="65"/>
      <c r="S71" s="65"/>
      <c r="T71" s="65">
        <f t="shared" si="52"/>
        <v>0</v>
      </c>
      <c r="U71" s="65">
        <f t="shared" si="65"/>
        <v>0</v>
      </c>
      <c r="V71" s="65">
        <f t="shared" si="70"/>
        <v>0</v>
      </c>
      <c r="W71" s="66">
        <f t="shared" si="41"/>
        <v>0</v>
      </c>
      <c r="X71" s="59"/>
      <c r="Y71" s="59"/>
      <c r="Z71" s="233"/>
      <c r="AA71" s="65"/>
      <c r="AB71" s="65"/>
      <c r="AD71" s="65">
        <f t="shared" si="66"/>
        <v>0</v>
      </c>
      <c r="AE71" s="65">
        <f t="shared" si="71"/>
        <v>0</v>
      </c>
      <c r="AF71" s="65">
        <f t="shared" si="54"/>
        <v>0</v>
      </c>
      <c r="AG71" s="66">
        <f t="shared" si="42"/>
        <v>0</v>
      </c>
      <c r="AH71" s="59"/>
      <c r="AI71" s="233"/>
      <c r="AJ71" s="234"/>
      <c r="AK71" s="65"/>
      <c r="AL71" s="65"/>
      <c r="AN71" s="65">
        <f t="shared" si="72"/>
        <v>0</v>
      </c>
      <c r="AO71" s="65">
        <f t="shared" si="55"/>
        <v>0</v>
      </c>
      <c r="AP71" s="65">
        <f t="shared" si="57"/>
        <v>0</v>
      </c>
      <c r="AQ71" s="66">
        <f t="shared" si="43"/>
        <v>0</v>
      </c>
      <c r="AR71" s="233"/>
      <c r="AS71" s="234"/>
      <c r="AT71" s="258"/>
      <c r="AU71" s="65"/>
      <c r="AV71" s="79"/>
      <c r="AW71" s="62"/>
      <c r="AX71" s="65">
        <f t="shared" si="56"/>
        <v>0</v>
      </c>
      <c r="AY71" s="65">
        <f t="shared" si="58"/>
        <v>0</v>
      </c>
      <c r="AZ71" s="65">
        <f t="shared" si="60"/>
        <v>0</v>
      </c>
      <c r="BA71" s="66">
        <f t="shared" si="61"/>
        <v>0</v>
      </c>
      <c r="BB71" s="233"/>
      <c r="BC71" s="234"/>
      <c r="BD71" s="259"/>
      <c r="BE71" s="65"/>
      <c r="BF71" s="79"/>
      <c r="BG71" s="62"/>
      <c r="BH71" s="65">
        <f t="shared" si="59"/>
        <v>0</v>
      </c>
      <c r="BI71" s="65">
        <f t="shared" si="62"/>
        <v>0</v>
      </c>
      <c r="BJ71" s="65">
        <f t="shared" si="48"/>
        <v>0</v>
      </c>
      <c r="BK71" s="66">
        <f t="shared" si="44"/>
        <v>0</v>
      </c>
      <c r="BL71" s="234"/>
      <c r="BM71" s="260"/>
      <c r="BN71" s="215"/>
      <c r="BO71" s="84"/>
      <c r="BQ71" s="84"/>
      <c r="BR71" s="65">
        <f t="shared" si="63"/>
        <v>0</v>
      </c>
      <c r="BS71" s="65">
        <f t="shared" si="49"/>
        <v>0</v>
      </c>
      <c r="BT71" s="65">
        <f t="shared" si="67"/>
        <v>0</v>
      </c>
      <c r="BU71" s="66">
        <f t="shared" si="45"/>
        <v>0</v>
      </c>
      <c r="BV71" s="260"/>
      <c r="BW71" s="215"/>
      <c r="BY71" s="84"/>
      <c r="CA71" s="84"/>
      <c r="CB71" s="65">
        <f t="shared" si="47"/>
        <v>0</v>
      </c>
      <c r="CC71" s="65">
        <f t="shared" si="68"/>
        <v>0</v>
      </c>
      <c r="CD71" s="65">
        <f t="shared" si="69"/>
        <v>0</v>
      </c>
      <c r="CE71" s="66">
        <f t="shared" si="46"/>
        <v>0</v>
      </c>
    </row>
    <row r="72" spans="1:92" ht="12.9" customHeight="1" x14ac:dyDescent="0.3">
      <c r="A72" s="59">
        <v>65</v>
      </c>
      <c r="B72" s="209" t="s">
        <v>84</v>
      </c>
      <c r="C72" s="151" t="s">
        <v>33</v>
      </c>
      <c r="D72" s="210">
        <v>5693</v>
      </c>
      <c r="E72" s="210">
        <v>5750</v>
      </c>
      <c r="F72" s="210">
        <v>8938</v>
      </c>
      <c r="G72" s="201"/>
      <c r="H72" s="201"/>
      <c r="I72" s="201"/>
      <c r="J72" s="65">
        <f t="shared" si="50"/>
        <v>334.37327252625761</v>
      </c>
      <c r="K72" s="65">
        <f t="shared" si="51"/>
        <v>350.27751455259238</v>
      </c>
      <c r="L72" s="65">
        <f t="shared" si="64"/>
        <v>449.30993510648022</v>
      </c>
      <c r="M72" s="66">
        <f t="shared" ref="M72:M103" si="73">SUM(J72+G72,K72+H72,L72+I72)-MIN(J72+G72,K72+H72,L72+I72)</f>
        <v>799.58744965907272</v>
      </c>
      <c r="N72" s="216">
        <v>5750</v>
      </c>
      <c r="O72" s="210">
        <v>8938</v>
      </c>
      <c r="P72" s="210">
        <v>6501</v>
      </c>
      <c r="Q72" s="201"/>
      <c r="R72" s="201"/>
      <c r="S72" s="201"/>
      <c r="T72" s="65">
        <f t="shared" si="52"/>
        <v>330.81765263300395</v>
      </c>
      <c r="U72" s="65">
        <f t="shared" si="65"/>
        <v>367.61721963257474</v>
      </c>
      <c r="V72" s="65">
        <f t="shared" si="70"/>
        <v>389.11198171727062</v>
      </c>
      <c r="W72" s="66">
        <f t="shared" ref="W72:W103" si="74">SUM(T72+Q72,U72+R72,V72+S72)-MIN(T72+Q72,U72+R72,V72+S72)</f>
        <v>756.72920134984543</v>
      </c>
      <c r="X72" s="210">
        <v>8938</v>
      </c>
      <c r="Y72" s="210">
        <v>6501</v>
      </c>
      <c r="Z72" s="233"/>
      <c r="AA72" s="201"/>
      <c r="AB72" s="201"/>
      <c r="AD72" s="65">
        <f t="shared" si="66"/>
        <v>347.19404076409836</v>
      </c>
      <c r="AE72" s="65">
        <f t="shared" si="71"/>
        <v>318.36434867776688</v>
      </c>
      <c r="AF72" s="65">
        <f t="shared" si="54"/>
        <v>0</v>
      </c>
      <c r="AG72" s="66">
        <f t="shared" ref="AG72:AG103" si="75">SUM(AD72+AA72,AE72+AB72,AF72+AC72)-MIN(AD72+AA72,AE72+AB72,AF72+AC72)</f>
        <v>665.5583894418653</v>
      </c>
      <c r="AH72" s="210">
        <v>6501</v>
      </c>
      <c r="AI72" s="233"/>
      <c r="AJ72" s="234"/>
      <c r="AK72" s="201"/>
      <c r="AL72" s="201"/>
      <c r="AN72" s="65">
        <f t="shared" si="72"/>
        <v>300.67744041789098</v>
      </c>
      <c r="AO72" s="65">
        <f t="shared" si="55"/>
        <v>0</v>
      </c>
      <c r="AP72" s="116">
        <f>$CM$16</f>
        <v>375.38894664558114</v>
      </c>
      <c r="AQ72" s="66">
        <f t="shared" ref="AQ72:AQ103" si="76">SUM(AN72+AK72,AO72+AL72,AP72+AM72)-MIN(AN72+AK72,AO72+AL72,AP72+AM72)</f>
        <v>676.06638706347212</v>
      </c>
      <c r="AR72" s="233"/>
      <c r="AS72" s="234"/>
      <c r="AT72" s="136"/>
      <c r="AU72" s="201"/>
      <c r="AV72" s="205"/>
      <c r="AW72" s="62"/>
      <c r="AX72" s="65">
        <f t="shared" si="56"/>
        <v>0</v>
      </c>
      <c r="AY72" s="65">
        <f t="shared" si="58"/>
        <v>0</v>
      </c>
      <c r="AZ72" s="65">
        <f t="shared" si="60"/>
        <v>0</v>
      </c>
      <c r="BA72" s="66">
        <f t="shared" si="61"/>
        <v>0</v>
      </c>
      <c r="BB72" s="233"/>
      <c r="BC72" s="234"/>
      <c r="BD72" s="243"/>
      <c r="BE72" s="201"/>
      <c r="BF72" s="205"/>
      <c r="BG72" s="62"/>
      <c r="BH72" s="65">
        <f t="shared" si="59"/>
        <v>0</v>
      </c>
      <c r="BI72" s="65">
        <f t="shared" si="62"/>
        <v>0</v>
      </c>
      <c r="BJ72" s="65">
        <f t="shared" si="48"/>
        <v>0</v>
      </c>
      <c r="BK72" s="66">
        <f t="shared" ref="BK72:BK103" si="77">SUM(BH72+BE72,BI72+BF72,BJ72+BG72)-MIN(BH72+BE72,BI72+BF72,BJ72+BG72)</f>
        <v>0</v>
      </c>
      <c r="BL72" s="234"/>
      <c r="BM72" s="152"/>
      <c r="BN72" s="215"/>
      <c r="BO72" s="84"/>
      <c r="BQ72" s="84"/>
      <c r="BR72" s="65">
        <f t="shared" si="63"/>
        <v>0</v>
      </c>
      <c r="BS72" s="65">
        <f t="shared" si="49"/>
        <v>0</v>
      </c>
      <c r="BT72" s="65">
        <f t="shared" si="67"/>
        <v>0</v>
      </c>
      <c r="BU72" s="66">
        <f t="shared" ref="BU72:BU103" si="78">SUM(BR72+BO72,BS72+BP72,BT72+BQ72)-MIN(BR72+BO72,BS72+BP72,BT72+BQ72)</f>
        <v>0</v>
      </c>
      <c r="BV72" s="152"/>
      <c r="BW72" s="215"/>
      <c r="BY72" s="84"/>
      <c r="CA72" s="84"/>
      <c r="CB72" s="65">
        <f t="shared" si="47"/>
        <v>0</v>
      </c>
      <c r="CC72" s="65">
        <f t="shared" si="68"/>
        <v>0</v>
      </c>
      <c r="CD72" s="65">
        <f t="shared" si="69"/>
        <v>0</v>
      </c>
      <c r="CE72" s="66">
        <f t="shared" ref="CE72:CE103" si="79">SUM(CB72+BY72,CC72+BZ72,CD72+CA72)-MIN(CB72+BY72,CC72+BZ72,CD72+CA72)</f>
        <v>0</v>
      </c>
    </row>
    <row r="73" spans="1:92" ht="12.9" customHeight="1" x14ac:dyDescent="0.3">
      <c r="A73" s="59">
        <v>66</v>
      </c>
      <c r="B73" s="199" t="s">
        <v>71</v>
      </c>
      <c r="C73" s="151" t="s">
        <v>33</v>
      </c>
      <c r="D73" s="210"/>
      <c r="E73" s="200">
        <v>5595</v>
      </c>
      <c r="F73" s="200">
        <v>9271</v>
      </c>
      <c r="G73" s="201"/>
      <c r="H73" s="201"/>
      <c r="I73" s="201"/>
      <c r="J73" s="65">
        <f t="shared" si="50"/>
        <v>0</v>
      </c>
      <c r="K73" s="65">
        <f t="shared" si="51"/>
        <v>340.83525111682684</v>
      </c>
      <c r="L73" s="65">
        <f t="shared" si="64"/>
        <v>466.04972123206289</v>
      </c>
      <c r="M73" s="66">
        <f t="shared" si="73"/>
        <v>806.88497234888973</v>
      </c>
      <c r="N73" s="202">
        <v>5595</v>
      </c>
      <c r="O73" s="200">
        <v>9271</v>
      </c>
      <c r="P73" s="200">
        <v>7628</v>
      </c>
      <c r="Q73" s="201"/>
      <c r="R73" s="201"/>
      <c r="S73" s="201"/>
      <c r="T73" s="65">
        <f t="shared" si="52"/>
        <v>321.89995938811427</v>
      </c>
      <c r="U73" s="65">
        <f t="shared" si="65"/>
        <v>381.31340828077873</v>
      </c>
      <c r="V73" s="65">
        <f t="shared" si="70"/>
        <v>456.56763521601914</v>
      </c>
      <c r="W73" s="66">
        <f t="shared" si="74"/>
        <v>837.88104349679793</v>
      </c>
      <c r="X73" s="200">
        <v>9271</v>
      </c>
      <c r="Y73" s="200">
        <v>7628</v>
      </c>
      <c r="Z73" s="203">
        <v>779</v>
      </c>
      <c r="AA73" s="201"/>
      <c r="AB73" s="201"/>
      <c r="AD73" s="65">
        <f t="shared" si="66"/>
        <v>360.12933004295769</v>
      </c>
      <c r="AE73" s="65">
        <f t="shared" si="71"/>
        <v>373.55533790401569</v>
      </c>
      <c r="AF73" s="65">
        <f t="shared" si="54"/>
        <v>100.83618438582468</v>
      </c>
      <c r="AG73" s="66">
        <f t="shared" si="75"/>
        <v>733.68466794697338</v>
      </c>
      <c r="AH73" s="200">
        <v>7628</v>
      </c>
      <c r="AI73" s="203">
        <v>779</v>
      </c>
      <c r="AJ73" s="204"/>
      <c r="AK73" s="201"/>
      <c r="AL73" s="201"/>
      <c r="AN73" s="65">
        <f t="shared" si="72"/>
        <v>352.80226357601481</v>
      </c>
      <c r="AO73" s="65">
        <f t="shared" si="55"/>
        <v>86.742366107114307</v>
      </c>
      <c r="AP73" s="65">
        <f t="shared" ref="AP73:AP106" si="80">AJ73/AJ$2*AJ$5*AP$5</f>
        <v>0</v>
      </c>
      <c r="AQ73" s="66">
        <f t="shared" si="76"/>
        <v>439.54462968312913</v>
      </c>
      <c r="AR73" s="203">
        <v>779</v>
      </c>
      <c r="AS73" s="204"/>
      <c r="AT73" s="136"/>
      <c r="AU73" s="201"/>
      <c r="AV73" s="205"/>
      <c r="AW73" s="62"/>
      <c r="AX73" s="65">
        <f t="shared" si="56"/>
        <v>81.553184119371167</v>
      </c>
      <c r="AY73" s="65">
        <f t="shared" si="58"/>
        <v>0</v>
      </c>
      <c r="AZ73" s="65">
        <f t="shared" si="60"/>
        <v>0</v>
      </c>
      <c r="BA73" s="66">
        <f t="shared" si="61"/>
        <v>81.553184119371167</v>
      </c>
      <c r="BB73" s="203"/>
      <c r="BC73" s="121"/>
      <c r="BD73" s="243"/>
      <c r="BE73" s="201"/>
      <c r="BF73" s="205"/>
      <c r="BG73" s="62"/>
      <c r="BH73" s="65">
        <f t="shared" si="59"/>
        <v>0</v>
      </c>
      <c r="BI73" s="65">
        <f t="shared" si="62"/>
        <v>0</v>
      </c>
      <c r="BJ73" s="65">
        <f t="shared" si="48"/>
        <v>0</v>
      </c>
      <c r="BK73" s="66">
        <f t="shared" si="77"/>
        <v>0</v>
      </c>
      <c r="BL73" s="121"/>
      <c r="BM73" s="152"/>
      <c r="BN73" s="215"/>
      <c r="BO73" s="84"/>
      <c r="BQ73" s="84"/>
      <c r="BR73" s="65">
        <f t="shared" si="63"/>
        <v>0</v>
      </c>
      <c r="BS73" s="65">
        <f t="shared" si="49"/>
        <v>0</v>
      </c>
      <c r="BT73" s="65">
        <f t="shared" si="67"/>
        <v>0</v>
      </c>
      <c r="BU73" s="66">
        <f t="shared" si="78"/>
        <v>0</v>
      </c>
      <c r="BV73" s="152"/>
      <c r="BW73" s="215"/>
      <c r="BY73" s="84"/>
      <c r="CA73" s="84"/>
      <c r="CB73" s="65">
        <f t="shared" ref="CB73:CB106" si="81">BV73/BV$2*BV$5*CB$5</f>
        <v>0</v>
      </c>
      <c r="CC73" s="65">
        <f t="shared" si="68"/>
        <v>0</v>
      </c>
      <c r="CD73" s="65">
        <f t="shared" si="69"/>
        <v>0</v>
      </c>
      <c r="CE73" s="66">
        <f t="shared" si="79"/>
        <v>0</v>
      </c>
    </row>
    <row r="74" spans="1:92" ht="12.9" customHeight="1" x14ac:dyDescent="0.3">
      <c r="A74" s="59">
        <v>67</v>
      </c>
      <c r="B74" s="209" t="s">
        <v>59</v>
      </c>
      <c r="C74" s="208" t="s">
        <v>60</v>
      </c>
      <c r="D74" s="210"/>
      <c r="E74" s="59"/>
      <c r="F74" s="59"/>
      <c r="G74" s="65"/>
      <c r="H74" s="65"/>
      <c r="I74" s="65"/>
      <c r="J74" s="65">
        <f t="shared" si="50"/>
        <v>0</v>
      </c>
      <c r="K74" s="65">
        <f t="shared" si="51"/>
        <v>0</v>
      </c>
      <c r="L74" s="65">
        <f t="shared" si="64"/>
        <v>0</v>
      </c>
      <c r="M74" s="66">
        <f t="shared" si="73"/>
        <v>0</v>
      </c>
      <c r="N74" s="155"/>
      <c r="O74" s="59"/>
      <c r="P74" s="59"/>
      <c r="Q74" s="65"/>
      <c r="R74" s="65"/>
      <c r="S74" s="65"/>
      <c r="T74" s="65">
        <f t="shared" si="52"/>
        <v>0</v>
      </c>
      <c r="U74" s="65">
        <f t="shared" si="65"/>
        <v>0</v>
      </c>
      <c r="V74" s="65">
        <f t="shared" si="70"/>
        <v>0</v>
      </c>
      <c r="W74" s="66">
        <f t="shared" si="74"/>
        <v>0</v>
      </c>
      <c r="X74" s="59"/>
      <c r="Y74" s="59"/>
      <c r="Z74" s="233"/>
      <c r="AA74" s="65"/>
      <c r="AB74" s="65"/>
      <c r="AD74" s="65">
        <f t="shared" si="66"/>
        <v>0</v>
      </c>
      <c r="AE74" s="65">
        <f t="shared" si="71"/>
        <v>0</v>
      </c>
      <c r="AF74" s="65">
        <f t="shared" si="54"/>
        <v>0</v>
      </c>
      <c r="AG74" s="66">
        <f t="shared" si="75"/>
        <v>0</v>
      </c>
      <c r="AH74" s="59"/>
      <c r="AI74" s="233"/>
      <c r="AJ74" s="234"/>
      <c r="AK74" s="65"/>
      <c r="AL74" s="65"/>
      <c r="AN74" s="65">
        <f t="shared" si="72"/>
        <v>0</v>
      </c>
      <c r="AO74" s="65">
        <f t="shared" si="55"/>
        <v>0</v>
      </c>
      <c r="AP74" s="65">
        <f t="shared" si="80"/>
        <v>0</v>
      </c>
      <c r="AQ74" s="66">
        <f t="shared" si="76"/>
        <v>0</v>
      </c>
      <c r="AR74" s="233"/>
      <c r="AS74" s="234"/>
      <c r="AT74" s="136"/>
      <c r="AU74" s="65"/>
      <c r="AV74" s="79"/>
      <c r="AW74" s="62"/>
      <c r="AX74" s="65">
        <f t="shared" si="56"/>
        <v>0</v>
      </c>
      <c r="AY74" s="65">
        <f t="shared" si="58"/>
        <v>0</v>
      </c>
      <c r="AZ74" s="65">
        <f t="shared" si="60"/>
        <v>0</v>
      </c>
      <c r="BA74" s="66">
        <f t="shared" si="61"/>
        <v>0</v>
      </c>
      <c r="BB74" s="233"/>
      <c r="BC74" s="234"/>
      <c r="BD74" s="243"/>
      <c r="BE74" s="65"/>
      <c r="BF74" s="79"/>
      <c r="BG74" s="62"/>
      <c r="BH74" s="65">
        <f t="shared" si="59"/>
        <v>0</v>
      </c>
      <c r="BI74" s="65">
        <f t="shared" si="62"/>
        <v>0</v>
      </c>
      <c r="BJ74" s="65">
        <f t="shared" si="48"/>
        <v>0</v>
      </c>
      <c r="BK74" s="66">
        <f t="shared" si="77"/>
        <v>0</v>
      </c>
      <c r="BL74" s="234"/>
      <c r="BM74" s="152"/>
      <c r="BN74" s="215"/>
      <c r="BO74" s="84"/>
      <c r="BQ74" s="84"/>
      <c r="BR74" s="65">
        <f t="shared" si="63"/>
        <v>0</v>
      </c>
      <c r="BS74" s="65">
        <f t="shared" si="49"/>
        <v>0</v>
      </c>
      <c r="BT74" s="65">
        <f t="shared" si="67"/>
        <v>0</v>
      </c>
      <c r="BU74" s="66">
        <f t="shared" si="78"/>
        <v>0</v>
      </c>
      <c r="BV74" s="152"/>
      <c r="BW74" s="215"/>
      <c r="BY74" s="84"/>
      <c r="CA74" s="84"/>
      <c r="CB74" s="65">
        <f t="shared" si="81"/>
        <v>0</v>
      </c>
      <c r="CC74" s="65">
        <f t="shared" si="68"/>
        <v>0</v>
      </c>
      <c r="CD74" s="65">
        <f t="shared" si="69"/>
        <v>0</v>
      </c>
      <c r="CE74" s="66">
        <f t="shared" si="79"/>
        <v>0</v>
      </c>
    </row>
    <row r="75" spans="1:92" ht="12.9" customHeight="1" x14ac:dyDescent="0.3">
      <c r="A75" s="59">
        <v>68</v>
      </c>
      <c r="B75" s="209" t="s">
        <v>98</v>
      </c>
      <c r="C75" s="208" t="s">
        <v>67</v>
      </c>
      <c r="D75" s="210"/>
      <c r="E75" s="59"/>
      <c r="F75" s="59"/>
      <c r="G75" s="65"/>
      <c r="H75" s="65"/>
      <c r="I75" s="65"/>
      <c r="J75" s="65">
        <f t="shared" si="50"/>
        <v>0</v>
      </c>
      <c r="K75" s="65">
        <f t="shared" si="51"/>
        <v>0</v>
      </c>
      <c r="L75" s="65">
        <f t="shared" si="64"/>
        <v>0</v>
      </c>
      <c r="M75" s="66">
        <f t="shared" si="73"/>
        <v>0</v>
      </c>
      <c r="N75" s="155"/>
      <c r="O75" s="59"/>
      <c r="P75" s="59"/>
      <c r="Q75" s="65"/>
      <c r="R75" s="65"/>
      <c r="S75" s="65"/>
      <c r="T75" s="65">
        <f t="shared" si="52"/>
        <v>0</v>
      </c>
      <c r="U75" s="65">
        <f t="shared" si="65"/>
        <v>0</v>
      </c>
      <c r="V75" s="65">
        <f t="shared" si="70"/>
        <v>0</v>
      </c>
      <c r="W75" s="66">
        <f t="shared" si="74"/>
        <v>0</v>
      </c>
      <c r="X75" s="59"/>
      <c r="Y75" s="59"/>
      <c r="Z75" s="233"/>
      <c r="AA75" s="65"/>
      <c r="AB75" s="65"/>
      <c r="AD75" s="65">
        <f t="shared" si="66"/>
        <v>0</v>
      </c>
      <c r="AE75" s="65">
        <f t="shared" si="71"/>
        <v>0</v>
      </c>
      <c r="AF75" s="65">
        <f t="shared" si="54"/>
        <v>0</v>
      </c>
      <c r="AG75" s="66">
        <f t="shared" si="75"/>
        <v>0</v>
      </c>
      <c r="AH75" s="59"/>
      <c r="AI75" s="233"/>
      <c r="AJ75" s="234"/>
      <c r="AK75" s="65"/>
      <c r="AL75" s="65"/>
      <c r="AN75" s="65">
        <f t="shared" si="72"/>
        <v>0</v>
      </c>
      <c r="AO75" s="65">
        <f t="shared" si="55"/>
        <v>0</v>
      </c>
      <c r="AP75" s="65">
        <f t="shared" si="80"/>
        <v>0</v>
      </c>
      <c r="AQ75" s="66">
        <f t="shared" si="76"/>
        <v>0</v>
      </c>
      <c r="AR75" s="233"/>
      <c r="AS75" s="234"/>
      <c r="AT75" s="136"/>
      <c r="AU75" s="65"/>
      <c r="AV75" s="79"/>
      <c r="AW75" s="62"/>
      <c r="AX75" s="65">
        <f t="shared" si="56"/>
        <v>0</v>
      </c>
      <c r="AY75" s="65">
        <f t="shared" si="58"/>
        <v>0</v>
      </c>
      <c r="AZ75" s="65">
        <f t="shared" si="60"/>
        <v>0</v>
      </c>
      <c r="BA75" s="66">
        <f t="shared" si="61"/>
        <v>0</v>
      </c>
      <c r="BB75" s="233"/>
      <c r="BC75" s="234"/>
      <c r="BD75" s="243"/>
      <c r="BE75" s="65"/>
      <c r="BF75" s="79"/>
      <c r="BG75" s="62"/>
      <c r="BH75" s="65">
        <f t="shared" si="59"/>
        <v>0</v>
      </c>
      <c r="BI75" s="65">
        <f t="shared" si="62"/>
        <v>0</v>
      </c>
      <c r="BJ75" s="65">
        <f t="shared" ref="BJ75:BJ106" si="82">BD75/BD$2*BD$5*BJ$5</f>
        <v>0</v>
      </c>
      <c r="BK75" s="66">
        <f t="shared" si="77"/>
        <v>0</v>
      </c>
      <c r="BL75" s="234"/>
      <c r="BM75" s="152"/>
      <c r="BN75" s="215"/>
      <c r="BO75" s="84"/>
      <c r="BQ75" s="84"/>
      <c r="BR75" s="65">
        <f t="shared" si="63"/>
        <v>0</v>
      </c>
      <c r="BS75" s="65">
        <f t="shared" ref="BS75:BS106" si="83">BM75/BM$2*BM$5*BS$5</f>
        <v>0</v>
      </c>
      <c r="BT75" s="65">
        <f t="shared" si="67"/>
        <v>0</v>
      </c>
      <c r="BU75" s="66">
        <f t="shared" si="78"/>
        <v>0</v>
      </c>
      <c r="BV75" s="152"/>
      <c r="BW75" s="215"/>
      <c r="BY75" s="84"/>
      <c r="CA75" s="84"/>
      <c r="CB75" s="65">
        <f t="shared" si="81"/>
        <v>0</v>
      </c>
      <c r="CC75" s="65">
        <f t="shared" si="68"/>
        <v>0</v>
      </c>
      <c r="CD75" s="65">
        <f t="shared" si="69"/>
        <v>0</v>
      </c>
      <c r="CE75" s="66">
        <f t="shared" si="79"/>
        <v>0</v>
      </c>
    </row>
    <row r="76" spans="1:92" ht="12.9" customHeight="1" x14ac:dyDescent="0.3">
      <c r="A76" s="59">
        <v>69</v>
      </c>
      <c r="B76" s="209" t="s">
        <v>44</v>
      </c>
      <c r="C76" s="208" t="s">
        <v>45</v>
      </c>
      <c r="D76" s="210"/>
      <c r="E76" s="59"/>
      <c r="F76" s="59"/>
      <c r="G76" s="65"/>
      <c r="H76" s="65"/>
      <c r="I76" s="65"/>
      <c r="J76" s="65">
        <f t="shared" ref="J76:J106" si="84">D76/D$2*D$5*J$5</f>
        <v>0</v>
      </c>
      <c r="K76" s="65">
        <f t="shared" ref="K76:K106" si="85">E76/E$2*E$5*K$5</f>
        <v>0</v>
      </c>
      <c r="L76" s="65">
        <f t="shared" si="64"/>
        <v>0</v>
      </c>
      <c r="M76" s="66">
        <f t="shared" si="73"/>
        <v>0</v>
      </c>
      <c r="N76" s="155"/>
      <c r="O76" s="59"/>
      <c r="P76" s="59"/>
      <c r="Q76" s="65"/>
      <c r="R76" s="65"/>
      <c r="S76" s="65"/>
      <c r="T76" s="65">
        <f t="shared" ref="T76:T106" si="86">N76/N$2*N$5*T$5</f>
        <v>0</v>
      </c>
      <c r="U76" s="65">
        <f t="shared" si="65"/>
        <v>0</v>
      </c>
      <c r="V76" s="65">
        <f t="shared" si="70"/>
        <v>0</v>
      </c>
      <c r="W76" s="66">
        <f t="shared" si="74"/>
        <v>0</v>
      </c>
      <c r="X76" s="59"/>
      <c r="Y76" s="59"/>
      <c r="Z76" s="233"/>
      <c r="AA76" s="65"/>
      <c r="AB76" s="65"/>
      <c r="AD76" s="65">
        <f t="shared" si="66"/>
        <v>0</v>
      </c>
      <c r="AE76" s="65">
        <f t="shared" si="71"/>
        <v>0</v>
      </c>
      <c r="AF76" s="65">
        <f t="shared" si="54"/>
        <v>0</v>
      </c>
      <c r="AG76" s="66">
        <f t="shared" si="75"/>
        <v>0</v>
      </c>
      <c r="AH76" s="59"/>
      <c r="AI76" s="233"/>
      <c r="AJ76" s="234"/>
      <c r="AK76" s="65"/>
      <c r="AL76" s="65"/>
      <c r="AN76" s="65">
        <f t="shared" si="72"/>
        <v>0</v>
      </c>
      <c r="AO76" s="65">
        <f t="shared" si="55"/>
        <v>0</v>
      </c>
      <c r="AP76" s="65">
        <f t="shared" si="80"/>
        <v>0</v>
      </c>
      <c r="AQ76" s="66">
        <f t="shared" si="76"/>
        <v>0</v>
      </c>
      <c r="AR76" s="233"/>
      <c r="AS76" s="234"/>
      <c r="AT76" s="136"/>
      <c r="AU76" s="65"/>
      <c r="AV76" s="79"/>
      <c r="AW76" s="62"/>
      <c r="AX76" s="65">
        <f t="shared" si="56"/>
        <v>0</v>
      </c>
      <c r="AY76" s="65">
        <f t="shared" si="58"/>
        <v>0</v>
      </c>
      <c r="AZ76" s="65">
        <f t="shared" si="60"/>
        <v>0</v>
      </c>
      <c r="BA76" s="66">
        <f t="shared" si="61"/>
        <v>0</v>
      </c>
      <c r="BB76" s="233"/>
      <c r="BC76" s="234"/>
      <c r="BD76" s="243"/>
      <c r="BE76" s="65"/>
      <c r="BF76" s="79"/>
      <c r="BG76" s="62"/>
      <c r="BH76" s="65">
        <f t="shared" si="59"/>
        <v>0</v>
      </c>
      <c r="BI76" s="65">
        <f t="shared" si="62"/>
        <v>0</v>
      </c>
      <c r="BJ76" s="65">
        <f t="shared" si="82"/>
        <v>0</v>
      </c>
      <c r="BK76" s="66">
        <f t="shared" si="77"/>
        <v>0</v>
      </c>
      <c r="BL76" s="234"/>
      <c r="BM76" s="152"/>
      <c r="BN76" s="215"/>
      <c r="BO76" s="84"/>
      <c r="BQ76" s="84"/>
      <c r="BR76" s="65">
        <f t="shared" si="63"/>
        <v>0</v>
      </c>
      <c r="BS76" s="65">
        <f t="shared" si="83"/>
        <v>0</v>
      </c>
      <c r="BT76" s="65">
        <f t="shared" si="67"/>
        <v>0</v>
      </c>
      <c r="BU76" s="66">
        <f t="shared" si="78"/>
        <v>0</v>
      </c>
      <c r="BV76" s="152"/>
      <c r="BW76" s="215"/>
      <c r="BY76" s="84"/>
      <c r="CA76" s="84"/>
      <c r="CB76" s="65">
        <f t="shared" si="81"/>
        <v>0</v>
      </c>
      <c r="CC76" s="65">
        <f t="shared" si="68"/>
        <v>0</v>
      </c>
      <c r="CD76" s="65">
        <f t="shared" si="69"/>
        <v>0</v>
      </c>
      <c r="CE76" s="66">
        <f t="shared" si="79"/>
        <v>0</v>
      </c>
    </row>
    <row r="77" spans="1:92" ht="12.9" customHeight="1" x14ac:dyDescent="0.3">
      <c r="A77" s="59">
        <v>70</v>
      </c>
      <c r="B77" s="59" t="s">
        <v>182</v>
      </c>
      <c r="C77" s="59" t="s">
        <v>31</v>
      </c>
      <c r="D77" s="59"/>
      <c r="E77" s="59"/>
      <c r="F77" s="59"/>
      <c r="G77" s="65"/>
      <c r="H77" s="65"/>
      <c r="I77" s="65"/>
      <c r="J77" s="65">
        <f t="shared" si="84"/>
        <v>0</v>
      </c>
      <c r="K77" s="65">
        <f t="shared" si="85"/>
        <v>0</v>
      </c>
      <c r="L77" s="65">
        <f t="shared" si="64"/>
        <v>0</v>
      </c>
      <c r="M77" s="66">
        <f t="shared" si="73"/>
        <v>0</v>
      </c>
      <c r="N77" s="155"/>
      <c r="O77" s="59"/>
      <c r="P77" s="59">
        <v>1898</v>
      </c>
      <c r="Q77" s="65"/>
      <c r="R77" s="65"/>
      <c r="S77" s="65"/>
      <c r="T77" s="65">
        <f t="shared" si="86"/>
        <v>0</v>
      </c>
      <c r="U77" s="65">
        <f t="shared" si="65"/>
        <v>0</v>
      </c>
      <c r="V77" s="65">
        <f t="shared" si="70"/>
        <v>113.6032212427903</v>
      </c>
      <c r="W77" s="66">
        <f t="shared" si="74"/>
        <v>113.6032212427903</v>
      </c>
      <c r="X77" s="59"/>
      <c r="Y77" s="59">
        <v>1898</v>
      </c>
      <c r="Z77" s="217"/>
      <c r="AA77" s="65"/>
      <c r="AB77" s="65"/>
      <c r="AD77" s="65">
        <f t="shared" si="66"/>
        <v>0</v>
      </c>
      <c r="AE77" s="65">
        <f t="shared" si="71"/>
        <v>92.948090107737514</v>
      </c>
      <c r="AF77" s="65">
        <f t="shared" ref="AF77:AF106" si="87">Z77/Z$2*Z$5*AF$5</f>
        <v>0</v>
      </c>
      <c r="AG77" s="66">
        <f t="shared" si="75"/>
        <v>92.948090107737514</v>
      </c>
      <c r="AH77" s="59">
        <v>1898</v>
      </c>
      <c r="AI77" s="217"/>
      <c r="AJ77" s="218"/>
      <c r="AK77" s="65"/>
      <c r="AL77" s="65"/>
      <c r="AN77" s="65">
        <f t="shared" si="72"/>
        <v>87.784307323974318</v>
      </c>
      <c r="AO77" s="65">
        <f t="shared" si="55"/>
        <v>0</v>
      </c>
      <c r="AP77" s="65">
        <f t="shared" si="80"/>
        <v>0</v>
      </c>
      <c r="AQ77" s="66">
        <f t="shared" si="76"/>
        <v>87.784307323974318</v>
      </c>
      <c r="AR77" s="217"/>
      <c r="AS77" s="218"/>
      <c r="AT77" s="136"/>
      <c r="AU77" s="65"/>
      <c r="AV77" s="79"/>
      <c r="AW77" s="62"/>
      <c r="AX77" s="65">
        <f t="shared" si="56"/>
        <v>0</v>
      </c>
      <c r="AY77" s="65">
        <f t="shared" si="58"/>
        <v>0</v>
      </c>
      <c r="AZ77" s="65">
        <f t="shared" si="60"/>
        <v>0</v>
      </c>
      <c r="BA77" s="66">
        <f t="shared" si="61"/>
        <v>0</v>
      </c>
      <c r="BB77" s="217"/>
      <c r="BC77" s="218"/>
      <c r="BD77" s="243"/>
      <c r="BE77" s="65"/>
      <c r="BF77" s="79"/>
      <c r="BG77" s="62"/>
      <c r="BH77" s="65">
        <f t="shared" si="59"/>
        <v>0</v>
      </c>
      <c r="BI77" s="65">
        <f t="shared" si="62"/>
        <v>0</v>
      </c>
      <c r="BJ77" s="65">
        <f t="shared" si="82"/>
        <v>0</v>
      </c>
      <c r="BK77" s="66">
        <f t="shared" si="77"/>
        <v>0</v>
      </c>
      <c r="BL77" s="218"/>
      <c r="BM77" s="152"/>
      <c r="BN77" s="215"/>
      <c r="BO77" s="84"/>
      <c r="BQ77" s="84"/>
      <c r="BR77" s="65">
        <f t="shared" si="63"/>
        <v>0</v>
      </c>
      <c r="BS77" s="65">
        <f t="shared" si="83"/>
        <v>0</v>
      </c>
      <c r="BT77" s="65">
        <f t="shared" si="67"/>
        <v>0</v>
      </c>
      <c r="BU77" s="66">
        <f t="shared" si="78"/>
        <v>0</v>
      </c>
      <c r="BV77" s="152"/>
      <c r="BW77" s="215"/>
      <c r="BY77" s="84"/>
      <c r="CA77" s="84"/>
      <c r="CB77" s="65">
        <f t="shared" si="81"/>
        <v>0</v>
      </c>
      <c r="CC77" s="65">
        <f t="shared" si="68"/>
        <v>0</v>
      </c>
      <c r="CD77" s="65">
        <f t="shared" si="69"/>
        <v>0</v>
      </c>
      <c r="CE77" s="66">
        <f t="shared" si="79"/>
        <v>0</v>
      </c>
    </row>
    <row r="78" spans="1:92" ht="12.9" customHeight="1" x14ac:dyDescent="0.3">
      <c r="A78" s="59">
        <v>71</v>
      </c>
      <c r="B78" s="208" t="s">
        <v>119</v>
      </c>
      <c r="C78" s="208" t="s">
        <v>67</v>
      </c>
      <c r="D78" s="210">
        <v>3678</v>
      </c>
      <c r="E78" s="210">
        <v>3947</v>
      </c>
      <c r="F78" s="59"/>
      <c r="G78" s="65"/>
      <c r="H78" s="65"/>
      <c r="I78" s="65"/>
      <c r="J78" s="65">
        <f t="shared" si="84"/>
        <v>216.02404643449418</v>
      </c>
      <c r="K78" s="65">
        <f t="shared" si="85"/>
        <v>240.442669554623</v>
      </c>
      <c r="L78" s="65">
        <f t="shared" si="64"/>
        <v>0</v>
      </c>
      <c r="M78" s="66">
        <f t="shared" si="73"/>
        <v>456.46671598911718</v>
      </c>
      <c r="N78" s="216">
        <v>3947</v>
      </c>
      <c r="O78" s="59"/>
      <c r="P78" s="59">
        <v>5487</v>
      </c>
      <c r="Q78" s="65"/>
      <c r="R78" s="65"/>
      <c r="S78" s="65"/>
      <c r="T78" s="65">
        <f t="shared" si="86"/>
        <v>227.08474346825506</v>
      </c>
      <c r="U78" s="65">
        <f t="shared" si="65"/>
        <v>0</v>
      </c>
      <c r="V78" s="65">
        <f t="shared" si="70"/>
        <v>328.41984982043749</v>
      </c>
      <c r="W78" s="66">
        <f t="shared" si="74"/>
        <v>555.5045932886926</v>
      </c>
      <c r="X78" s="59"/>
      <c r="Y78" s="59">
        <v>5487</v>
      </c>
      <c r="Z78" s="217"/>
      <c r="AA78" s="65"/>
      <c r="AB78" s="65"/>
      <c r="AD78" s="65">
        <f t="shared" si="66"/>
        <v>0</v>
      </c>
      <c r="AE78" s="65">
        <f t="shared" si="71"/>
        <v>268.70714985308518</v>
      </c>
      <c r="AF78" s="65">
        <f t="shared" si="87"/>
        <v>0</v>
      </c>
      <c r="AG78" s="66">
        <f t="shared" si="75"/>
        <v>268.70714985308518</v>
      </c>
      <c r="AH78" s="59">
        <v>5487</v>
      </c>
      <c r="AI78" s="217"/>
      <c r="AJ78" s="218"/>
      <c r="AK78" s="65"/>
      <c r="AL78" s="65"/>
      <c r="AN78" s="65">
        <f t="shared" si="72"/>
        <v>253.77897486124715</v>
      </c>
      <c r="AO78" s="65">
        <f t="shared" si="55"/>
        <v>0</v>
      </c>
      <c r="AP78" s="65">
        <f t="shared" si="80"/>
        <v>0</v>
      </c>
      <c r="AQ78" s="66">
        <f t="shared" si="76"/>
        <v>253.77897486124715</v>
      </c>
      <c r="AR78" s="217"/>
      <c r="AS78" s="218"/>
      <c r="AT78" s="136"/>
      <c r="AU78" s="65"/>
      <c r="AV78" s="79"/>
      <c r="AW78" s="62"/>
      <c r="AX78" s="65">
        <f t="shared" si="56"/>
        <v>0</v>
      </c>
      <c r="AY78" s="65">
        <f t="shared" si="58"/>
        <v>0</v>
      </c>
      <c r="AZ78" s="65">
        <f t="shared" si="60"/>
        <v>0</v>
      </c>
      <c r="BA78" s="66">
        <f t="shared" si="61"/>
        <v>0</v>
      </c>
      <c r="BB78" s="217"/>
      <c r="BC78" s="218"/>
      <c r="BD78" s="243"/>
      <c r="BE78" s="65"/>
      <c r="BF78" s="79"/>
      <c r="BG78" s="62"/>
      <c r="BH78" s="65">
        <f t="shared" si="59"/>
        <v>0</v>
      </c>
      <c r="BI78" s="65">
        <f t="shared" si="62"/>
        <v>0</v>
      </c>
      <c r="BJ78" s="65">
        <f t="shared" si="82"/>
        <v>0</v>
      </c>
      <c r="BK78" s="66">
        <f t="shared" si="77"/>
        <v>0</v>
      </c>
      <c r="BL78" s="218"/>
      <c r="BM78" s="152"/>
      <c r="BN78" s="215"/>
      <c r="BO78" s="84"/>
      <c r="BQ78" s="84"/>
      <c r="BR78" s="65">
        <f t="shared" si="63"/>
        <v>0</v>
      </c>
      <c r="BS78" s="65">
        <f t="shared" si="83"/>
        <v>0</v>
      </c>
      <c r="BT78" s="65">
        <f t="shared" si="67"/>
        <v>0</v>
      </c>
      <c r="BU78" s="66">
        <f t="shared" si="78"/>
        <v>0</v>
      </c>
      <c r="BV78" s="152"/>
      <c r="BW78" s="215"/>
      <c r="BY78" s="84"/>
      <c r="CA78" s="84"/>
      <c r="CB78" s="65">
        <f t="shared" si="81"/>
        <v>0</v>
      </c>
      <c r="CC78" s="65">
        <f t="shared" si="68"/>
        <v>0</v>
      </c>
      <c r="CD78" s="65">
        <f t="shared" si="69"/>
        <v>0</v>
      </c>
      <c r="CE78" s="66">
        <f t="shared" si="79"/>
        <v>0</v>
      </c>
    </row>
    <row r="79" spans="1:92" ht="12.9" customHeight="1" x14ac:dyDescent="0.3">
      <c r="A79" s="59">
        <v>72</v>
      </c>
      <c r="B79" s="208" t="s">
        <v>116</v>
      </c>
      <c r="C79" s="208" t="s">
        <v>33</v>
      </c>
      <c r="D79" s="210"/>
      <c r="E79" s="210">
        <v>1789</v>
      </c>
      <c r="F79" s="59"/>
      <c r="G79" s="65"/>
      <c r="H79" s="65"/>
      <c r="I79" s="65"/>
      <c r="J79" s="65">
        <f t="shared" si="84"/>
        <v>0</v>
      </c>
      <c r="K79" s="65">
        <f t="shared" si="85"/>
        <v>108.98199539731961</v>
      </c>
      <c r="L79" s="65">
        <f t="shared" si="64"/>
        <v>0</v>
      </c>
      <c r="M79" s="66">
        <f t="shared" si="73"/>
        <v>108.98199539731961</v>
      </c>
      <c r="N79" s="216">
        <v>1789</v>
      </c>
      <c r="O79" s="59"/>
      <c r="P79" s="59"/>
      <c r="Q79" s="65"/>
      <c r="R79" s="65"/>
      <c r="S79" s="65"/>
      <c r="T79" s="65">
        <f t="shared" si="86"/>
        <v>102.92744009746852</v>
      </c>
      <c r="U79" s="65">
        <f t="shared" si="65"/>
        <v>0</v>
      </c>
      <c r="V79" s="65">
        <f t="shared" si="70"/>
        <v>0</v>
      </c>
      <c r="W79" s="66">
        <f t="shared" si="74"/>
        <v>102.92744009746852</v>
      </c>
      <c r="X79" s="59"/>
      <c r="Y79" s="59"/>
      <c r="Z79" s="217"/>
      <c r="AA79" s="65"/>
      <c r="AB79" s="65"/>
      <c r="AD79" s="65">
        <f t="shared" si="66"/>
        <v>0</v>
      </c>
      <c r="AE79" s="65">
        <f t="shared" si="71"/>
        <v>0</v>
      </c>
      <c r="AF79" s="65">
        <f t="shared" si="87"/>
        <v>0</v>
      </c>
      <c r="AG79" s="66">
        <f t="shared" si="75"/>
        <v>0</v>
      </c>
      <c r="AH79" s="59"/>
      <c r="AI79" s="217"/>
      <c r="AJ79" s="218"/>
      <c r="AK79" s="65"/>
      <c r="AL79" s="65"/>
      <c r="AN79" s="65">
        <f t="shared" si="72"/>
        <v>0</v>
      </c>
      <c r="AO79" s="65">
        <f t="shared" ref="AO79:AO106" si="88">AI79/AI$2*AI$5*AO$5</f>
        <v>0</v>
      </c>
      <c r="AP79" s="65">
        <f t="shared" si="80"/>
        <v>0</v>
      </c>
      <c r="AQ79" s="66">
        <f t="shared" si="76"/>
        <v>0</v>
      </c>
      <c r="AR79" s="217"/>
      <c r="AS79" s="218"/>
      <c r="AT79" s="136"/>
      <c r="AU79" s="65"/>
      <c r="AV79" s="79"/>
      <c r="AW79" s="62"/>
      <c r="AX79" s="65">
        <f t="shared" ref="AX79:AX106" si="89">AR79/AR$2*AR$5*AX$5</f>
        <v>0</v>
      </c>
      <c r="AY79" s="65">
        <f t="shared" si="58"/>
        <v>0</v>
      </c>
      <c r="AZ79" s="65">
        <f t="shared" si="60"/>
        <v>0</v>
      </c>
      <c r="BA79" s="66">
        <f t="shared" si="61"/>
        <v>0</v>
      </c>
      <c r="BB79" s="217"/>
      <c r="BC79" s="218"/>
      <c r="BD79" s="243"/>
      <c r="BE79" s="65"/>
      <c r="BF79" s="79"/>
      <c r="BG79" s="62"/>
      <c r="BH79" s="65">
        <f t="shared" si="59"/>
        <v>0</v>
      </c>
      <c r="BI79" s="65">
        <f t="shared" si="62"/>
        <v>0</v>
      </c>
      <c r="BJ79" s="65">
        <f t="shared" si="82"/>
        <v>0</v>
      </c>
      <c r="BK79" s="66">
        <f t="shared" si="77"/>
        <v>0</v>
      </c>
      <c r="BL79" s="218"/>
      <c r="BM79" s="152"/>
      <c r="BN79" s="215"/>
      <c r="BO79" s="84"/>
      <c r="BQ79" s="84"/>
      <c r="BR79" s="65">
        <f t="shared" si="63"/>
        <v>0</v>
      </c>
      <c r="BS79" s="65">
        <f t="shared" si="83"/>
        <v>0</v>
      </c>
      <c r="BT79" s="65">
        <f t="shared" si="67"/>
        <v>0</v>
      </c>
      <c r="BU79" s="66">
        <f t="shared" si="78"/>
        <v>0</v>
      </c>
      <c r="BV79" s="152"/>
      <c r="BW79" s="215"/>
      <c r="BY79" s="84"/>
      <c r="CA79" s="84"/>
      <c r="CB79" s="65">
        <f t="shared" si="81"/>
        <v>0</v>
      </c>
      <c r="CC79" s="65">
        <f t="shared" si="68"/>
        <v>0</v>
      </c>
      <c r="CD79" s="65">
        <f t="shared" si="69"/>
        <v>0</v>
      </c>
      <c r="CE79" s="66">
        <f t="shared" si="79"/>
        <v>0</v>
      </c>
    </row>
    <row r="80" spans="1:92" ht="12.9" customHeight="1" x14ac:dyDescent="0.3">
      <c r="A80" s="59">
        <v>73</v>
      </c>
      <c r="B80" s="153" t="s">
        <v>183</v>
      </c>
      <c r="C80" s="153" t="s">
        <v>67</v>
      </c>
      <c r="D80" s="153"/>
      <c r="E80" s="153"/>
      <c r="F80" s="59"/>
      <c r="G80" s="65"/>
      <c r="H80" s="65"/>
      <c r="I80" s="65"/>
      <c r="J80" s="65">
        <f t="shared" si="84"/>
        <v>0</v>
      </c>
      <c r="K80" s="65">
        <f t="shared" si="85"/>
        <v>0</v>
      </c>
      <c r="L80" s="65">
        <f t="shared" si="64"/>
        <v>0</v>
      </c>
      <c r="M80" s="66">
        <f t="shared" si="73"/>
        <v>0</v>
      </c>
      <c r="N80" s="159"/>
      <c r="O80" s="59"/>
      <c r="P80" s="59">
        <v>5587</v>
      </c>
      <c r="Q80" s="65"/>
      <c r="R80" s="65"/>
      <c r="S80" s="65"/>
      <c r="T80" s="65">
        <f t="shared" si="86"/>
        <v>0</v>
      </c>
      <c r="U80" s="65">
        <f t="shared" si="65"/>
        <v>0</v>
      </c>
      <c r="V80" s="65">
        <f t="shared" si="70"/>
        <v>334.40526716726521</v>
      </c>
      <c r="W80" s="66">
        <f t="shared" si="74"/>
        <v>334.40526716726521</v>
      </c>
      <c r="X80" s="59"/>
      <c r="Y80" s="59">
        <v>5587</v>
      </c>
      <c r="Z80" s="203">
        <v>2485</v>
      </c>
      <c r="AA80" s="65"/>
      <c r="AB80" s="65"/>
      <c r="AD80" s="65">
        <f t="shared" si="66"/>
        <v>0</v>
      </c>
      <c r="AE80" s="65">
        <f t="shared" si="71"/>
        <v>273.60430950048971</v>
      </c>
      <c r="AF80" s="65">
        <f t="shared" si="87"/>
        <v>321.66613375965892</v>
      </c>
      <c r="AG80" s="66">
        <f t="shared" si="75"/>
        <v>595.27044326014857</v>
      </c>
      <c r="AH80" s="59">
        <v>5587</v>
      </c>
      <c r="AI80" s="203">
        <v>2485</v>
      </c>
      <c r="AJ80" s="204"/>
      <c r="AK80" s="65"/>
      <c r="AL80" s="65"/>
      <c r="AN80" s="65">
        <f t="shared" si="72"/>
        <v>258.40407008379583</v>
      </c>
      <c r="AO80" s="65">
        <f t="shared" si="88"/>
        <v>276.70703437250199</v>
      </c>
      <c r="AP80" s="65">
        <f t="shared" si="80"/>
        <v>0</v>
      </c>
      <c r="AQ80" s="66">
        <f t="shared" si="76"/>
        <v>535.11110445629788</v>
      </c>
      <c r="AR80" s="203">
        <v>2485</v>
      </c>
      <c r="AS80" s="204"/>
      <c r="AT80" s="136"/>
      <c r="AU80" s="65"/>
      <c r="AV80" s="79"/>
      <c r="AW80" s="62"/>
      <c r="AX80" s="65">
        <f t="shared" si="89"/>
        <v>260.15361044497735</v>
      </c>
      <c r="AY80" s="65">
        <f t="shared" ref="AY80:AY106" si="90">AS80/AS$2*AS$5*AY$5</f>
        <v>0</v>
      </c>
      <c r="AZ80" s="65">
        <f t="shared" si="60"/>
        <v>0</v>
      </c>
      <c r="BA80" s="66">
        <f t="shared" si="61"/>
        <v>260.15361044497735</v>
      </c>
      <c r="BB80" s="203"/>
      <c r="BC80" s="121"/>
      <c r="BD80" s="243"/>
      <c r="BE80" s="65"/>
      <c r="BF80" s="79"/>
      <c r="BG80" s="62"/>
      <c r="BH80" s="65">
        <f t="shared" ref="BH80:BH106" si="91">BB80/BB$2*BB$5*BH$5</f>
        <v>0</v>
      </c>
      <c r="BI80" s="65">
        <f t="shared" si="62"/>
        <v>0</v>
      </c>
      <c r="BJ80" s="65">
        <f t="shared" si="82"/>
        <v>0</v>
      </c>
      <c r="BK80" s="66">
        <f t="shared" si="77"/>
        <v>0</v>
      </c>
      <c r="BL80" s="121"/>
      <c r="BM80" s="152"/>
      <c r="BN80" s="215"/>
      <c r="BO80" s="84"/>
      <c r="BQ80" s="84"/>
      <c r="BR80" s="65">
        <f t="shared" si="63"/>
        <v>0</v>
      </c>
      <c r="BS80" s="65">
        <f t="shared" si="83"/>
        <v>0</v>
      </c>
      <c r="BT80" s="65">
        <f t="shared" si="67"/>
        <v>0</v>
      </c>
      <c r="BU80" s="66">
        <f t="shared" si="78"/>
        <v>0</v>
      </c>
      <c r="BV80" s="152"/>
      <c r="BW80" s="215"/>
      <c r="BY80" s="84"/>
      <c r="CA80" s="84"/>
      <c r="CB80" s="65">
        <f t="shared" si="81"/>
        <v>0</v>
      </c>
      <c r="CC80" s="65">
        <f t="shared" si="68"/>
        <v>0</v>
      </c>
      <c r="CD80" s="65">
        <f t="shared" si="69"/>
        <v>0</v>
      </c>
      <c r="CE80" s="66">
        <f t="shared" si="79"/>
        <v>0</v>
      </c>
    </row>
    <row r="81" spans="1:83" ht="12.9" customHeight="1" x14ac:dyDescent="0.3">
      <c r="A81" s="59">
        <v>74</v>
      </c>
      <c r="B81" s="208" t="s">
        <v>113</v>
      </c>
      <c r="C81" s="208" t="s">
        <v>33</v>
      </c>
      <c r="D81" s="210"/>
      <c r="E81" s="59"/>
      <c r="F81" s="59"/>
      <c r="G81" s="65"/>
      <c r="H81" s="65"/>
      <c r="I81" s="65"/>
      <c r="J81" s="65">
        <f t="shared" si="84"/>
        <v>0</v>
      </c>
      <c r="K81" s="65">
        <f t="shared" si="85"/>
        <v>0</v>
      </c>
      <c r="L81" s="65">
        <f t="shared" si="64"/>
        <v>0</v>
      </c>
      <c r="M81" s="66">
        <f t="shared" si="73"/>
        <v>0</v>
      </c>
      <c r="N81" s="155"/>
      <c r="O81" s="59"/>
      <c r="P81" s="59"/>
      <c r="Q81" s="65"/>
      <c r="R81" s="65"/>
      <c r="S81" s="65"/>
      <c r="T81" s="65">
        <f t="shared" si="86"/>
        <v>0</v>
      </c>
      <c r="U81" s="65">
        <f t="shared" si="65"/>
        <v>0</v>
      </c>
      <c r="V81" s="65">
        <f t="shared" si="70"/>
        <v>0</v>
      </c>
      <c r="W81" s="66">
        <f t="shared" si="74"/>
        <v>0</v>
      </c>
      <c r="X81" s="59"/>
      <c r="Y81" s="59"/>
      <c r="Z81" s="233"/>
      <c r="AA81" s="65"/>
      <c r="AB81" s="65"/>
      <c r="AD81" s="65">
        <f t="shared" si="66"/>
        <v>0</v>
      </c>
      <c r="AE81" s="65">
        <f t="shared" si="71"/>
        <v>0</v>
      </c>
      <c r="AF81" s="65">
        <f t="shared" si="87"/>
        <v>0</v>
      </c>
      <c r="AG81" s="66">
        <f t="shared" si="75"/>
        <v>0</v>
      </c>
      <c r="AH81" s="59"/>
      <c r="AI81" s="233"/>
      <c r="AJ81" s="234"/>
      <c r="AK81" s="65"/>
      <c r="AL81" s="65"/>
      <c r="AN81" s="65">
        <f t="shared" si="72"/>
        <v>0</v>
      </c>
      <c r="AO81" s="65">
        <f t="shared" si="88"/>
        <v>0</v>
      </c>
      <c r="AP81" s="65">
        <f t="shared" si="80"/>
        <v>0</v>
      </c>
      <c r="AQ81" s="66">
        <f t="shared" si="76"/>
        <v>0</v>
      </c>
      <c r="AR81" s="233"/>
      <c r="AS81" s="234"/>
      <c r="AT81" s="120"/>
      <c r="AU81" s="65"/>
      <c r="AV81" s="79"/>
      <c r="AW81" s="62"/>
      <c r="AX81" s="65">
        <f t="shared" si="89"/>
        <v>0</v>
      </c>
      <c r="AY81" s="65">
        <f t="shared" si="90"/>
        <v>0</v>
      </c>
      <c r="AZ81" s="65">
        <f t="shared" si="60"/>
        <v>0</v>
      </c>
      <c r="BA81" s="66">
        <f t="shared" si="61"/>
        <v>0</v>
      </c>
      <c r="BB81" s="233"/>
      <c r="BC81" s="234"/>
      <c r="BD81" s="243"/>
      <c r="BE81" s="65"/>
      <c r="BF81" s="79"/>
      <c r="BG81" s="62"/>
      <c r="BH81" s="65">
        <f t="shared" si="91"/>
        <v>0</v>
      </c>
      <c r="BI81" s="65">
        <f t="shared" si="62"/>
        <v>0</v>
      </c>
      <c r="BJ81" s="65">
        <f t="shared" si="82"/>
        <v>0</v>
      </c>
      <c r="BK81" s="66">
        <f t="shared" si="77"/>
        <v>0</v>
      </c>
      <c r="BL81" s="234"/>
      <c r="BM81" s="152"/>
      <c r="BN81" s="215"/>
      <c r="BO81" s="84"/>
      <c r="BQ81" s="84"/>
      <c r="BR81" s="65">
        <f t="shared" si="63"/>
        <v>0</v>
      </c>
      <c r="BS81" s="65">
        <f t="shared" si="83"/>
        <v>0</v>
      </c>
      <c r="BT81" s="65">
        <f t="shared" si="67"/>
        <v>0</v>
      </c>
      <c r="BU81" s="66">
        <f t="shared" si="78"/>
        <v>0</v>
      </c>
      <c r="BV81" s="152"/>
      <c r="BW81" s="215"/>
      <c r="BY81" s="84"/>
      <c r="CA81" s="84"/>
      <c r="CB81" s="65">
        <f t="shared" si="81"/>
        <v>0</v>
      </c>
      <c r="CC81" s="65">
        <f t="shared" si="68"/>
        <v>0</v>
      </c>
      <c r="CD81" s="65">
        <f t="shared" si="69"/>
        <v>0</v>
      </c>
      <c r="CE81" s="66">
        <f t="shared" si="79"/>
        <v>0</v>
      </c>
    </row>
    <row r="82" spans="1:83" ht="12.9" customHeight="1" x14ac:dyDescent="0.3">
      <c r="A82" s="59">
        <v>75</v>
      </c>
      <c r="B82" s="208" t="s">
        <v>112</v>
      </c>
      <c r="C82" s="208" t="s">
        <v>33</v>
      </c>
      <c r="D82" s="210"/>
      <c r="E82" s="59"/>
      <c r="F82" s="59"/>
      <c r="G82" s="65"/>
      <c r="H82" s="65"/>
      <c r="I82" s="65"/>
      <c r="J82" s="65">
        <f t="shared" si="84"/>
        <v>0</v>
      </c>
      <c r="K82" s="65">
        <f t="shared" si="85"/>
        <v>0</v>
      </c>
      <c r="L82" s="65">
        <f t="shared" si="64"/>
        <v>0</v>
      </c>
      <c r="M82" s="66">
        <f t="shared" si="73"/>
        <v>0</v>
      </c>
      <c r="N82" s="155"/>
      <c r="O82" s="59"/>
      <c r="P82" s="59"/>
      <c r="Q82" s="65"/>
      <c r="R82" s="65"/>
      <c r="S82" s="65"/>
      <c r="T82" s="65">
        <f t="shared" si="86"/>
        <v>0</v>
      </c>
      <c r="U82" s="65">
        <f t="shared" si="65"/>
        <v>0</v>
      </c>
      <c r="V82" s="65">
        <f t="shared" si="70"/>
        <v>0</v>
      </c>
      <c r="W82" s="66">
        <f t="shared" si="74"/>
        <v>0</v>
      </c>
      <c r="X82" s="59"/>
      <c r="Y82" s="59"/>
      <c r="Z82" s="233"/>
      <c r="AA82" s="65"/>
      <c r="AB82" s="65"/>
      <c r="AD82" s="65">
        <f t="shared" si="66"/>
        <v>0</v>
      </c>
      <c r="AE82" s="65">
        <f t="shared" si="71"/>
        <v>0</v>
      </c>
      <c r="AF82" s="65">
        <f t="shared" si="87"/>
        <v>0</v>
      </c>
      <c r="AG82" s="66">
        <f t="shared" si="75"/>
        <v>0</v>
      </c>
      <c r="AH82" s="59"/>
      <c r="AI82" s="233"/>
      <c r="AJ82" s="234"/>
      <c r="AK82" s="65"/>
      <c r="AL82" s="65"/>
      <c r="AN82" s="65">
        <f t="shared" si="72"/>
        <v>0</v>
      </c>
      <c r="AO82" s="65">
        <f t="shared" si="88"/>
        <v>0</v>
      </c>
      <c r="AP82" s="65">
        <f t="shared" si="80"/>
        <v>0</v>
      </c>
      <c r="AQ82" s="66">
        <f t="shared" si="76"/>
        <v>0</v>
      </c>
      <c r="AR82" s="233"/>
      <c r="AS82" s="234"/>
      <c r="AT82" s="136"/>
      <c r="AU82" s="65"/>
      <c r="AV82" s="79"/>
      <c r="AW82" s="62"/>
      <c r="AX82" s="65">
        <f t="shared" si="89"/>
        <v>0</v>
      </c>
      <c r="AY82" s="65">
        <f t="shared" si="90"/>
        <v>0</v>
      </c>
      <c r="AZ82" s="65">
        <f t="shared" ref="AZ82:AZ106" si="92">AT82/AT$2*AT$5*AZ$5</f>
        <v>0</v>
      </c>
      <c r="BA82" s="66">
        <f t="shared" ref="BA82:BA113" si="93">SUM(AX82+AU82,AY82+AV82,AZ82+AW82)-MIN(AX82+AU82,AY82+AV82,AZ82+AW82)</f>
        <v>0</v>
      </c>
      <c r="BB82" s="233"/>
      <c r="BC82" s="234"/>
      <c r="BD82" s="243"/>
      <c r="BE82" s="65"/>
      <c r="BF82" s="79"/>
      <c r="BG82" s="62"/>
      <c r="BH82" s="65">
        <f t="shared" si="91"/>
        <v>0</v>
      </c>
      <c r="BI82" s="65">
        <f t="shared" ref="BI82:BI106" si="94">BC82/BC$2*BC$5*BI$5</f>
        <v>0</v>
      </c>
      <c r="BJ82" s="65">
        <f t="shared" si="82"/>
        <v>0</v>
      </c>
      <c r="BK82" s="66">
        <f t="shared" si="77"/>
        <v>0</v>
      </c>
      <c r="BL82" s="234"/>
      <c r="BM82" s="152"/>
      <c r="BN82" s="215"/>
      <c r="BO82" s="84"/>
      <c r="BQ82" s="84"/>
      <c r="BR82" s="65">
        <f t="shared" ref="BR82:BR106" si="95">BL82/BL$2*BL$5*BR$5</f>
        <v>0</v>
      </c>
      <c r="BS82" s="65">
        <f t="shared" si="83"/>
        <v>0</v>
      </c>
      <c r="BT82" s="65">
        <f t="shared" si="67"/>
        <v>0</v>
      </c>
      <c r="BU82" s="66">
        <f t="shared" si="78"/>
        <v>0</v>
      </c>
      <c r="BV82" s="152"/>
      <c r="BW82" s="215"/>
      <c r="BY82" s="84"/>
      <c r="CA82" s="84"/>
      <c r="CB82" s="65">
        <f t="shared" si="81"/>
        <v>0</v>
      </c>
      <c r="CC82" s="65">
        <f t="shared" si="68"/>
        <v>0</v>
      </c>
      <c r="CD82" s="65">
        <f t="shared" si="69"/>
        <v>0</v>
      </c>
      <c r="CE82" s="66">
        <f t="shared" si="79"/>
        <v>0</v>
      </c>
    </row>
    <row r="83" spans="1:83" ht="12.9" customHeight="1" x14ac:dyDescent="0.3">
      <c r="A83" s="59">
        <v>76</v>
      </c>
      <c r="B83" s="208" t="s">
        <v>64</v>
      </c>
      <c r="C83" s="208" t="s">
        <v>33</v>
      </c>
      <c r="D83" s="210"/>
      <c r="E83" s="59"/>
      <c r="F83" s="59"/>
      <c r="G83" s="65"/>
      <c r="H83" s="65"/>
      <c r="I83" s="65"/>
      <c r="J83" s="65">
        <f t="shared" si="84"/>
        <v>0</v>
      </c>
      <c r="K83" s="65">
        <f t="shared" si="85"/>
        <v>0</v>
      </c>
      <c r="L83" s="65">
        <f t="shared" ref="L83:L106" si="96">F83/F$2*F$5*L$5</f>
        <v>0</v>
      </c>
      <c r="M83" s="66">
        <f t="shared" si="73"/>
        <v>0</v>
      </c>
      <c r="N83" s="155"/>
      <c r="O83" s="59"/>
      <c r="P83" s="59"/>
      <c r="Q83" s="65"/>
      <c r="R83" s="65"/>
      <c r="S83" s="65"/>
      <c r="T83" s="65">
        <f t="shared" si="86"/>
        <v>0</v>
      </c>
      <c r="U83" s="65">
        <f t="shared" ref="U83:U106" si="97">O83/O$2*O$5*U$5</f>
        <v>0</v>
      </c>
      <c r="V83" s="65">
        <f t="shared" si="70"/>
        <v>0</v>
      </c>
      <c r="W83" s="66">
        <f t="shared" si="74"/>
        <v>0</v>
      </c>
      <c r="X83" s="59"/>
      <c r="Y83" s="59"/>
      <c r="Z83" s="233"/>
      <c r="AA83" s="65"/>
      <c r="AB83" s="65"/>
      <c r="AD83" s="65">
        <f t="shared" ref="AD83:AD106" si="98">X83/X$2*X$5*AD$5</f>
        <v>0</v>
      </c>
      <c r="AE83" s="65">
        <f t="shared" si="71"/>
        <v>0</v>
      </c>
      <c r="AF83" s="65">
        <f t="shared" si="87"/>
        <v>0</v>
      </c>
      <c r="AG83" s="66">
        <f t="shared" si="75"/>
        <v>0</v>
      </c>
      <c r="AH83" s="59"/>
      <c r="AI83" s="233"/>
      <c r="AJ83" s="234"/>
      <c r="AK83" s="65"/>
      <c r="AL83" s="65"/>
      <c r="AN83" s="65">
        <f t="shared" si="72"/>
        <v>0</v>
      </c>
      <c r="AO83" s="65">
        <f t="shared" si="88"/>
        <v>0</v>
      </c>
      <c r="AP83" s="65">
        <f t="shared" si="80"/>
        <v>0</v>
      </c>
      <c r="AQ83" s="66">
        <f t="shared" si="76"/>
        <v>0</v>
      </c>
      <c r="AR83" s="233"/>
      <c r="AS83" s="234"/>
      <c r="AT83" s="136"/>
      <c r="AU83" s="65"/>
      <c r="AV83" s="79"/>
      <c r="AW83" s="62"/>
      <c r="AX83" s="65">
        <f t="shared" si="89"/>
        <v>0</v>
      </c>
      <c r="AY83" s="65">
        <f t="shared" si="90"/>
        <v>0</v>
      </c>
      <c r="AZ83" s="65">
        <f t="shared" si="92"/>
        <v>0</v>
      </c>
      <c r="BA83" s="66">
        <f t="shared" si="93"/>
        <v>0</v>
      </c>
      <c r="BB83" s="233"/>
      <c r="BC83" s="234"/>
      <c r="BD83" s="243"/>
      <c r="BE83" s="65"/>
      <c r="BF83" s="79"/>
      <c r="BG83" s="62"/>
      <c r="BH83" s="65">
        <f t="shared" si="91"/>
        <v>0</v>
      </c>
      <c r="BI83" s="65">
        <f t="shared" si="94"/>
        <v>0</v>
      </c>
      <c r="BJ83" s="65">
        <f t="shared" si="82"/>
        <v>0</v>
      </c>
      <c r="BK83" s="66">
        <f t="shared" si="77"/>
        <v>0</v>
      </c>
      <c r="BL83" s="234"/>
      <c r="BM83" s="152"/>
      <c r="BN83" s="215"/>
      <c r="BO83" s="84"/>
      <c r="BQ83" s="84"/>
      <c r="BR83" s="65">
        <f t="shared" si="95"/>
        <v>0</v>
      </c>
      <c r="BS83" s="65">
        <f t="shared" si="83"/>
        <v>0</v>
      </c>
      <c r="BT83" s="65">
        <f t="shared" si="67"/>
        <v>0</v>
      </c>
      <c r="BU83" s="66">
        <f t="shared" si="78"/>
        <v>0</v>
      </c>
      <c r="BV83" s="152"/>
      <c r="BW83" s="215"/>
      <c r="BY83" s="84"/>
      <c r="CA83" s="84"/>
      <c r="CB83" s="65">
        <f t="shared" si="81"/>
        <v>0</v>
      </c>
      <c r="CC83" s="65">
        <f t="shared" si="68"/>
        <v>0</v>
      </c>
      <c r="CD83" s="65">
        <f t="shared" si="69"/>
        <v>0</v>
      </c>
      <c r="CE83" s="66">
        <f t="shared" si="79"/>
        <v>0</v>
      </c>
    </row>
    <row r="84" spans="1:83" ht="12.9" customHeight="1" x14ac:dyDescent="0.3">
      <c r="A84" s="59">
        <v>77</v>
      </c>
      <c r="B84" s="208" t="s">
        <v>111</v>
      </c>
      <c r="C84" s="208" t="s">
        <v>31</v>
      </c>
      <c r="D84" s="210">
        <v>1892</v>
      </c>
      <c r="E84" s="59"/>
      <c r="F84" s="59"/>
      <c r="G84" s="65"/>
      <c r="H84" s="65"/>
      <c r="I84" s="65"/>
      <c r="J84" s="65">
        <f t="shared" si="84"/>
        <v>111.12493090105029</v>
      </c>
      <c r="K84" s="65">
        <f t="shared" si="85"/>
        <v>0</v>
      </c>
      <c r="L84" s="65">
        <f t="shared" si="96"/>
        <v>0</v>
      </c>
      <c r="M84" s="66">
        <f t="shared" si="73"/>
        <v>111.12493090105029</v>
      </c>
      <c r="N84" s="155"/>
      <c r="O84" s="59"/>
      <c r="P84" s="59"/>
      <c r="Q84" s="65"/>
      <c r="R84" s="65"/>
      <c r="S84" s="65"/>
      <c r="T84" s="65">
        <f t="shared" si="86"/>
        <v>0</v>
      </c>
      <c r="U84" s="65">
        <f t="shared" si="97"/>
        <v>0</v>
      </c>
      <c r="V84" s="65">
        <f t="shared" si="70"/>
        <v>0</v>
      </c>
      <c r="W84" s="66">
        <f t="shared" si="74"/>
        <v>0</v>
      </c>
      <c r="X84" s="59"/>
      <c r="Y84" s="59"/>
      <c r="Z84" s="233"/>
      <c r="AA84" s="65"/>
      <c r="AB84" s="65"/>
      <c r="AD84" s="65">
        <f t="shared" si="98"/>
        <v>0</v>
      </c>
      <c r="AE84" s="65">
        <f t="shared" si="71"/>
        <v>0</v>
      </c>
      <c r="AF84" s="65">
        <f t="shared" si="87"/>
        <v>0</v>
      </c>
      <c r="AG84" s="66">
        <f t="shared" si="75"/>
        <v>0</v>
      </c>
      <c r="AH84" s="59"/>
      <c r="AI84" s="233"/>
      <c r="AJ84" s="234"/>
      <c r="AK84" s="65"/>
      <c r="AL84" s="65"/>
      <c r="AN84" s="65">
        <f t="shared" si="72"/>
        <v>0</v>
      </c>
      <c r="AO84" s="65">
        <f t="shared" si="88"/>
        <v>0</v>
      </c>
      <c r="AP84" s="65">
        <f t="shared" si="80"/>
        <v>0</v>
      </c>
      <c r="AQ84" s="66">
        <f t="shared" si="76"/>
        <v>0</v>
      </c>
      <c r="AR84" s="233"/>
      <c r="AS84" s="234"/>
      <c r="AT84" s="120"/>
      <c r="AU84" s="65"/>
      <c r="AV84" s="79"/>
      <c r="AW84" s="62"/>
      <c r="AX84" s="65">
        <f t="shared" si="89"/>
        <v>0</v>
      </c>
      <c r="AY84" s="65">
        <f t="shared" si="90"/>
        <v>0</v>
      </c>
      <c r="AZ84" s="65">
        <f t="shared" si="92"/>
        <v>0</v>
      </c>
      <c r="BA84" s="66">
        <f t="shared" si="93"/>
        <v>0</v>
      </c>
      <c r="BB84" s="233"/>
      <c r="BC84" s="234"/>
      <c r="BD84" s="243"/>
      <c r="BE84" s="65"/>
      <c r="BF84" s="79"/>
      <c r="BG84" s="62"/>
      <c r="BH84" s="65">
        <f t="shared" si="91"/>
        <v>0</v>
      </c>
      <c r="BI84" s="65">
        <f t="shared" si="94"/>
        <v>0</v>
      </c>
      <c r="BJ84" s="65">
        <f t="shared" si="82"/>
        <v>0</v>
      </c>
      <c r="BK84" s="66">
        <f t="shared" si="77"/>
        <v>0</v>
      </c>
      <c r="BL84" s="234"/>
      <c r="BM84" s="152"/>
      <c r="BN84" s="215"/>
      <c r="BO84" s="84"/>
      <c r="BQ84" s="84"/>
      <c r="BR84" s="65">
        <f t="shared" si="95"/>
        <v>0</v>
      </c>
      <c r="BS84" s="65">
        <f t="shared" si="83"/>
        <v>0</v>
      </c>
      <c r="BT84" s="65">
        <f t="shared" ref="BT84:BT106" si="99">BN84/BN$2*BN$5*BT$5</f>
        <v>0</v>
      </c>
      <c r="BU84" s="66">
        <f t="shared" si="78"/>
        <v>0</v>
      </c>
      <c r="BV84" s="152"/>
      <c r="BW84" s="215"/>
      <c r="BY84" s="84"/>
      <c r="CA84" s="84"/>
      <c r="CB84" s="65">
        <f t="shared" si="81"/>
        <v>0</v>
      </c>
      <c r="CC84" s="65">
        <f t="shared" ref="CC84:CC106" si="100">BW84/BW$2*BW$5*CC$5</f>
        <v>0</v>
      </c>
      <c r="CD84" s="65">
        <f t="shared" si="69"/>
        <v>0</v>
      </c>
      <c r="CE84" s="66">
        <f t="shared" si="79"/>
        <v>0</v>
      </c>
    </row>
    <row r="85" spans="1:83" ht="12.9" customHeight="1" x14ac:dyDescent="0.3">
      <c r="A85" s="59">
        <v>78</v>
      </c>
      <c r="B85" s="199" t="s">
        <v>110</v>
      </c>
      <c r="C85" s="208" t="s">
        <v>31</v>
      </c>
      <c r="D85" s="210"/>
      <c r="E85" s="59"/>
      <c r="F85" s="59"/>
      <c r="G85" s="65"/>
      <c r="H85" s="65"/>
      <c r="I85" s="65"/>
      <c r="J85" s="65">
        <f t="shared" si="84"/>
        <v>0</v>
      </c>
      <c r="K85" s="65">
        <f t="shared" si="85"/>
        <v>0</v>
      </c>
      <c r="L85" s="65">
        <f t="shared" si="96"/>
        <v>0</v>
      </c>
      <c r="M85" s="66">
        <f t="shared" si="73"/>
        <v>0</v>
      </c>
      <c r="N85" s="155"/>
      <c r="O85" s="59"/>
      <c r="P85" s="59"/>
      <c r="Q85" s="65"/>
      <c r="R85" s="65"/>
      <c r="S85" s="65"/>
      <c r="T85" s="65">
        <f t="shared" si="86"/>
        <v>0</v>
      </c>
      <c r="U85" s="65">
        <f t="shared" si="97"/>
        <v>0</v>
      </c>
      <c r="V85" s="65">
        <f t="shared" si="70"/>
        <v>0</v>
      </c>
      <c r="W85" s="66">
        <f t="shared" si="74"/>
        <v>0</v>
      </c>
      <c r="X85" s="59"/>
      <c r="Y85" s="59"/>
      <c r="Z85" s="233"/>
      <c r="AA85" s="65"/>
      <c r="AB85" s="65"/>
      <c r="AD85" s="65">
        <f t="shared" si="98"/>
        <v>0</v>
      </c>
      <c r="AE85" s="65">
        <f t="shared" si="71"/>
        <v>0</v>
      </c>
      <c r="AF85" s="65">
        <f t="shared" si="87"/>
        <v>0</v>
      </c>
      <c r="AG85" s="66">
        <f t="shared" si="75"/>
        <v>0</v>
      </c>
      <c r="AH85" s="59"/>
      <c r="AI85" s="233"/>
      <c r="AJ85" s="234"/>
      <c r="AK85" s="65"/>
      <c r="AL85" s="65"/>
      <c r="AN85" s="65">
        <f t="shared" si="72"/>
        <v>0</v>
      </c>
      <c r="AO85" s="65">
        <f t="shared" si="88"/>
        <v>0</v>
      </c>
      <c r="AP85" s="65">
        <f t="shared" si="80"/>
        <v>0</v>
      </c>
      <c r="AQ85" s="66">
        <f t="shared" si="76"/>
        <v>0</v>
      </c>
      <c r="AR85" s="233"/>
      <c r="AS85" s="234"/>
      <c r="AT85" s="136"/>
      <c r="AU85" s="65"/>
      <c r="AV85" s="79"/>
      <c r="AW85" s="62"/>
      <c r="AX85" s="65">
        <f t="shared" si="89"/>
        <v>0</v>
      </c>
      <c r="AY85" s="65">
        <f t="shared" si="90"/>
        <v>0</v>
      </c>
      <c r="AZ85" s="65">
        <f t="shared" si="92"/>
        <v>0</v>
      </c>
      <c r="BA85" s="66">
        <f t="shared" si="93"/>
        <v>0</v>
      </c>
      <c r="BB85" s="233"/>
      <c r="BC85" s="234"/>
      <c r="BD85" s="243"/>
      <c r="BE85" s="65"/>
      <c r="BF85" s="79"/>
      <c r="BG85" s="62"/>
      <c r="BH85" s="65">
        <f t="shared" si="91"/>
        <v>0</v>
      </c>
      <c r="BI85" s="65">
        <f t="shared" si="94"/>
        <v>0</v>
      </c>
      <c r="BJ85" s="65">
        <f t="shared" si="82"/>
        <v>0</v>
      </c>
      <c r="BK85" s="66">
        <f t="shared" si="77"/>
        <v>0</v>
      </c>
      <c r="BL85" s="234"/>
      <c r="BM85" s="152"/>
      <c r="BN85" s="215"/>
      <c r="BO85" s="84"/>
      <c r="BQ85" s="84"/>
      <c r="BR85" s="65">
        <f t="shared" si="95"/>
        <v>0</v>
      </c>
      <c r="BS85" s="65">
        <f t="shared" si="83"/>
        <v>0</v>
      </c>
      <c r="BT85" s="65">
        <f t="shared" si="99"/>
        <v>0</v>
      </c>
      <c r="BU85" s="66">
        <f t="shared" si="78"/>
        <v>0</v>
      </c>
      <c r="BV85" s="152"/>
      <c r="BW85" s="215"/>
      <c r="BY85" s="84"/>
      <c r="CA85" s="84"/>
      <c r="CB85" s="65">
        <f t="shared" si="81"/>
        <v>0</v>
      </c>
      <c r="CC85" s="65">
        <f t="shared" si="100"/>
        <v>0</v>
      </c>
      <c r="CD85" s="65">
        <f t="shared" si="69"/>
        <v>0</v>
      </c>
      <c r="CE85" s="66">
        <f t="shared" si="79"/>
        <v>0</v>
      </c>
    </row>
    <row r="86" spans="1:83" ht="12.9" customHeight="1" x14ac:dyDescent="0.3">
      <c r="A86" s="59">
        <v>79</v>
      </c>
      <c r="B86" s="158" t="s">
        <v>167</v>
      </c>
      <c r="C86" s="153" t="s">
        <v>67</v>
      </c>
      <c r="D86" s="153"/>
      <c r="E86" s="59"/>
      <c r="F86" s="153"/>
      <c r="G86" s="65"/>
      <c r="H86" s="65"/>
      <c r="I86" s="65"/>
      <c r="J86" s="65">
        <f t="shared" si="84"/>
        <v>0</v>
      </c>
      <c r="K86" s="65">
        <f t="shared" si="85"/>
        <v>0</v>
      </c>
      <c r="L86" s="65">
        <f t="shared" si="96"/>
        <v>0</v>
      </c>
      <c r="M86" s="66">
        <f t="shared" si="73"/>
        <v>0</v>
      </c>
      <c r="N86" s="155"/>
      <c r="O86" s="153"/>
      <c r="P86" s="153"/>
      <c r="Q86" s="65"/>
      <c r="R86" s="65"/>
      <c r="S86" s="65"/>
      <c r="T86" s="65">
        <f t="shared" si="86"/>
        <v>0</v>
      </c>
      <c r="U86" s="65">
        <f t="shared" si="97"/>
        <v>0</v>
      </c>
      <c r="V86" s="65">
        <f t="shared" si="70"/>
        <v>0</v>
      </c>
      <c r="W86" s="66">
        <f t="shared" si="74"/>
        <v>0</v>
      </c>
      <c r="X86" s="153"/>
      <c r="Y86" s="153"/>
      <c r="Z86" s="233"/>
      <c r="AA86" s="65"/>
      <c r="AB86" s="65"/>
      <c r="AD86" s="65">
        <f t="shared" si="98"/>
        <v>0</v>
      </c>
      <c r="AE86" s="65">
        <f t="shared" si="71"/>
        <v>0</v>
      </c>
      <c r="AF86" s="65">
        <f t="shared" si="87"/>
        <v>0</v>
      </c>
      <c r="AG86" s="66">
        <f t="shared" si="75"/>
        <v>0</v>
      </c>
      <c r="AH86" s="153"/>
      <c r="AI86" s="233"/>
      <c r="AJ86" s="234"/>
      <c r="AK86" s="65"/>
      <c r="AL86" s="65"/>
      <c r="AN86" s="65">
        <f t="shared" si="72"/>
        <v>0</v>
      </c>
      <c r="AO86" s="65">
        <f t="shared" si="88"/>
        <v>0</v>
      </c>
      <c r="AP86" s="65">
        <f t="shared" si="80"/>
        <v>0</v>
      </c>
      <c r="AQ86" s="66">
        <f t="shared" si="76"/>
        <v>0</v>
      </c>
      <c r="AR86" s="233"/>
      <c r="AS86" s="234"/>
      <c r="AT86" s="136"/>
      <c r="AU86" s="65"/>
      <c r="AV86" s="79"/>
      <c r="AW86" s="62"/>
      <c r="AX86" s="65">
        <f t="shared" si="89"/>
        <v>0</v>
      </c>
      <c r="AY86" s="65">
        <f t="shared" si="90"/>
        <v>0</v>
      </c>
      <c r="AZ86" s="65">
        <f t="shared" si="92"/>
        <v>0</v>
      </c>
      <c r="BA86" s="66">
        <f t="shared" si="93"/>
        <v>0</v>
      </c>
      <c r="BB86" s="233"/>
      <c r="BC86" s="234"/>
      <c r="BD86" s="243"/>
      <c r="BE86" s="65"/>
      <c r="BF86" s="79"/>
      <c r="BG86" s="62"/>
      <c r="BH86" s="65">
        <f t="shared" si="91"/>
        <v>0</v>
      </c>
      <c r="BI86" s="65">
        <f t="shared" si="94"/>
        <v>0</v>
      </c>
      <c r="BJ86" s="65">
        <f t="shared" si="82"/>
        <v>0</v>
      </c>
      <c r="BK86" s="66">
        <f t="shared" si="77"/>
        <v>0</v>
      </c>
      <c r="BL86" s="234"/>
      <c r="BM86" s="152"/>
      <c r="BN86" s="215"/>
      <c r="BO86" s="84"/>
      <c r="BQ86" s="84"/>
      <c r="BR86" s="65">
        <f t="shared" si="95"/>
        <v>0</v>
      </c>
      <c r="BS86" s="65">
        <f t="shared" si="83"/>
        <v>0</v>
      </c>
      <c r="BT86" s="65">
        <f t="shared" si="99"/>
        <v>0</v>
      </c>
      <c r="BU86" s="66">
        <f t="shared" si="78"/>
        <v>0</v>
      </c>
      <c r="BV86" s="152"/>
      <c r="BW86" s="215"/>
      <c r="BY86" s="84"/>
      <c r="CA86" s="84"/>
      <c r="CB86" s="65">
        <f t="shared" si="81"/>
        <v>0</v>
      </c>
      <c r="CC86" s="65">
        <f t="shared" si="100"/>
        <v>0</v>
      </c>
      <c r="CD86" s="65">
        <f t="shared" si="69"/>
        <v>0</v>
      </c>
      <c r="CE86" s="66">
        <f t="shared" si="79"/>
        <v>0</v>
      </c>
    </row>
    <row r="87" spans="1:83" ht="12.9" customHeight="1" x14ac:dyDescent="0.3">
      <c r="A87" s="59">
        <v>80</v>
      </c>
      <c r="B87" s="199" t="s">
        <v>104</v>
      </c>
      <c r="C87" s="208" t="s">
        <v>60</v>
      </c>
      <c r="D87" s="210"/>
      <c r="E87" s="59"/>
      <c r="F87" s="59"/>
      <c r="G87" s="65"/>
      <c r="H87" s="65"/>
      <c r="I87" s="65"/>
      <c r="J87" s="65">
        <f t="shared" si="84"/>
        <v>0</v>
      </c>
      <c r="K87" s="65">
        <f t="shared" si="85"/>
        <v>0</v>
      </c>
      <c r="L87" s="65">
        <f t="shared" si="96"/>
        <v>0</v>
      </c>
      <c r="M87" s="66">
        <f t="shared" si="73"/>
        <v>0</v>
      </c>
      <c r="N87" s="155"/>
      <c r="O87" s="59"/>
      <c r="P87" s="59">
        <v>6052</v>
      </c>
      <c r="Q87" s="65"/>
      <c r="R87" s="65"/>
      <c r="S87" s="65"/>
      <c r="T87" s="65">
        <f t="shared" si="86"/>
        <v>0</v>
      </c>
      <c r="U87" s="65">
        <f t="shared" si="97"/>
        <v>0</v>
      </c>
      <c r="V87" s="65">
        <f t="shared" si="70"/>
        <v>362.23745783001414</v>
      </c>
      <c r="W87" s="66">
        <f t="shared" si="74"/>
        <v>362.23745783001414</v>
      </c>
      <c r="X87" s="59"/>
      <c r="Y87" s="59">
        <v>6052</v>
      </c>
      <c r="Z87" s="233"/>
      <c r="AA87" s="65"/>
      <c r="AB87" s="65"/>
      <c r="AD87" s="65">
        <f t="shared" si="98"/>
        <v>0</v>
      </c>
      <c r="AE87" s="65">
        <f t="shared" si="71"/>
        <v>296.3761018609207</v>
      </c>
      <c r="AF87" s="65">
        <f t="shared" si="87"/>
        <v>0</v>
      </c>
      <c r="AG87" s="66">
        <f t="shared" si="75"/>
        <v>296.3761018609207</v>
      </c>
      <c r="AH87" s="59">
        <v>6052</v>
      </c>
      <c r="AI87" s="233"/>
      <c r="AJ87" s="234"/>
      <c r="AK87" s="65"/>
      <c r="AL87" s="65"/>
      <c r="AN87" s="65">
        <f t="shared" si="72"/>
        <v>279.91076286864728</v>
      </c>
      <c r="AO87" s="65">
        <f t="shared" si="88"/>
        <v>0</v>
      </c>
      <c r="AP87" s="65">
        <f t="shared" si="80"/>
        <v>0</v>
      </c>
      <c r="AQ87" s="66">
        <f t="shared" si="76"/>
        <v>279.91076286864728</v>
      </c>
      <c r="AR87" s="233"/>
      <c r="AS87" s="234"/>
      <c r="AT87" s="120"/>
      <c r="AU87" s="65"/>
      <c r="AV87" s="79"/>
      <c r="AW87" s="62"/>
      <c r="AX87" s="65">
        <f t="shared" si="89"/>
        <v>0</v>
      </c>
      <c r="AY87" s="65">
        <f t="shared" si="90"/>
        <v>0</v>
      </c>
      <c r="AZ87" s="65">
        <f t="shared" si="92"/>
        <v>0</v>
      </c>
      <c r="BA87" s="66">
        <f t="shared" si="93"/>
        <v>0</v>
      </c>
      <c r="BB87" s="233"/>
      <c r="BC87" s="234"/>
      <c r="BD87" s="243"/>
      <c r="BE87" s="65"/>
      <c r="BF87" s="79"/>
      <c r="BG87" s="62"/>
      <c r="BH87" s="65">
        <f t="shared" si="91"/>
        <v>0</v>
      </c>
      <c r="BI87" s="65">
        <f t="shared" si="94"/>
        <v>0</v>
      </c>
      <c r="BJ87" s="65">
        <f t="shared" si="82"/>
        <v>0</v>
      </c>
      <c r="BK87" s="66">
        <f t="shared" si="77"/>
        <v>0</v>
      </c>
      <c r="BL87" s="234"/>
      <c r="BM87" s="152"/>
      <c r="BN87" s="215"/>
      <c r="BO87" s="84"/>
      <c r="BQ87" s="84"/>
      <c r="BR87" s="65">
        <f t="shared" si="95"/>
        <v>0</v>
      </c>
      <c r="BS87" s="65">
        <f t="shared" si="83"/>
        <v>0</v>
      </c>
      <c r="BT87" s="65">
        <f t="shared" si="99"/>
        <v>0</v>
      </c>
      <c r="BU87" s="66">
        <f t="shared" si="78"/>
        <v>0</v>
      </c>
      <c r="BV87" s="152"/>
      <c r="BW87" s="215"/>
      <c r="BY87" s="84"/>
      <c r="CA87" s="84"/>
      <c r="CB87" s="65">
        <f t="shared" si="81"/>
        <v>0</v>
      </c>
      <c r="CC87" s="65">
        <f t="shared" si="100"/>
        <v>0</v>
      </c>
      <c r="CD87" s="65">
        <f t="shared" si="69"/>
        <v>0</v>
      </c>
      <c r="CE87" s="66">
        <f t="shared" si="79"/>
        <v>0</v>
      </c>
    </row>
    <row r="88" spans="1:83" ht="12.9" customHeight="1" x14ac:dyDescent="0.3">
      <c r="A88" s="59">
        <v>81</v>
      </c>
      <c r="B88" s="199" t="s">
        <v>184</v>
      </c>
      <c r="C88" s="208" t="s">
        <v>31</v>
      </c>
      <c r="D88" s="210">
        <v>4454</v>
      </c>
      <c r="E88" s="210">
        <v>4118</v>
      </c>
      <c r="F88" s="59"/>
      <c r="G88" s="65"/>
      <c r="H88" s="65"/>
      <c r="I88" s="65"/>
      <c r="J88" s="65">
        <f t="shared" si="84"/>
        <v>261.60171365395246</v>
      </c>
      <c r="K88" s="65">
        <f t="shared" si="85"/>
        <v>250.85961824827402</v>
      </c>
      <c r="L88" s="65">
        <f t="shared" si="96"/>
        <v>0</v>
      </c>
      <c r="M88" s="66">
        <f t="shared" si="73"/>
        <v>512.46133190222645</v>
      </c>
      <c r="N88" s="216">
        <v>4118</v>
      </c>
      <c r="O88" s="59"/>
      <c r="P88" s="59"/>
      <c r="Q88" s="65"/>
      <c r="R88" s="65"/>
      <c r="S88" s="65"/>
      <c r="T88" s="65">
        <f t="shared" si="86"/>
        <v>236.92297279003657</v>
      </c>
      <c r="U88" s="65">
        <f t="shared" si="97"/>
        <v>0</v>
      </c>
      <c r="V88" s="65">
        <f t="shared" si="70"/>
        <v>0</v>
      </c>
      <c r="W88" s="66">
        <f t="shared" si="74"/>
        <v>236.92297279003657</v>
      </c>
      <c r="X88" s="59"/>
      <c r="Y88" s="59"/>
      <c r="Z88" s="233"/>
      <c r="AA88" s="65"/>
      <c r="AB88" s="65"/>
      <c r="AD88" s="65">
        <f t="shared" si="98"/>
        <v>0</v>
      </c>
      <c r="AE88" s="65">
        <f t="shared" si="71"/>
        <v>0</v>
      </c>
      <c r="AF88" s="65">
        <f t="shared" si="87"/>
        <v>0</v>
      </c>
      <c r="AG88" s="66">
        <f t="shared" si="75"/>
        <v>0</v>
      </c>
      <c r="AH88" s="59"/>
      <c r="AI88" s="233"/>
      <c r="AJ88" s="234"/>
      <c r="AK88" s="65"/>
      <c r="AL88" s="65"/>
      <c r="AN88" s="65">
        <f t="shared" si="72"/>
        <v>0</v>
      </c>
      <c r="AO88" s="65">
        <f t="shared" si="88"/>
        <v>0</v>
      </c>
      <c r="AP88" s="65">
        <f t="shared" si="80"/>
        <v>0</v>
      </c>
      <c r="AQ88" s="66">
        <f t="shared" si="76"/>
        <v>0</v>
      </c>
      <c r="AR88" s="233"/>
      <c r="AS88" s="234"/>
      <c r="AT88" s="136"/>
      <c r="AU88" s="65"/>
      <c r="AV88" s="79"/>
      <c r="AW88" s="62"/>
      <c r="AX88" s="65">
        <f t="shared" si="89"/>
        <v>0</v>
      </c>
      <c r="AY88" s="65">
        <f t="shared" si="90"/>
        <v>0</v>
      </c>
      <c r="AZ88" s="65">
        <f t="shared" si="92"/>
        <v>0</v>
      </c>
      <c r="BA88" s="66">
        <f t="shared" si="93"/>
        <v>0</v>
      </c>
      <c r="BB88" s="233"/>
      <c r="BC88" s="234"/>
      <c r="BD88" s="243"/>
      <c r="BE88" s="65"/>
      <c r="BF88" s="79"/>
      <c r="BG88" s="62"/>
      <c r="BH88" s="65">
        <f t="shared" si="91"/>
        <v>0</v>
      </c>
      <c r="BI88" s="65">
        <f t="shared" si="94"/>
        <v>0</v>
      </c>
      <c r="BJ88" s="65">
        <f t="shared" si="82"/>
        <v>0</v>
      </c>
      <c r="BK88" s="66">
        <f t="shared" si="77"/>
        <v>0</v>
      </c>
      <c r="BL88" s="234"/>
      <c r="BM88" s="152"/>
      <c r="BN88" s="215"/>
      <c r="BO88" s="84"/>
      <c r="BQ88" s="84"/>
      <c r="BR88" s="65">
        <f t="shared" si="95"/>
        <v>0</v>
      </c>
      <c r="BS88" s="65">
        <f t="shared" si="83"/>
        <v>0</v>
      </c>
      <c r="BT88" s="65">
        <f t="shared" si="99"/>
        <v>0</v>
      </c>
      <c r="BU88" s="66">
        <f t="shared" si="78"/>
        <v>0</v>
      </c>
      <c r="BV88" s="152"/>
      <c r="BW88" s="215"/>
      <c r="BY88" s="84"/>
      <c r="CA88" s="84"/>
      <c r="CB88" s="65">
        <f t="shared" si="81"/>
        <v>0</v>
      </c>
      <c r="CC88" s="65">
        <f t="shared" si="100"/>
        <v>0</v>
      </c>
      <c r="CD88" s="65">
        <f t="shared" si="69"/>
        <v>0</v>
      </c>
      <c r="CE88" s="66">
        <f t="shared" si="79"/>
        <v>0</v>
      </c>
    </row>
    <row r="89" spans="1:83" ht="12.9" customHeight="1" x14ac:dyDescent="0.3">
      <c r="A89" s="59">
        <v>82</v>
      </c>
      <c r="B89" s="199" t="s">
        <v>105</v>
      </c>
      <c r="C89" s="199" t="s">
        <v>33</v>
      </c>
      <c r="D89" s="153"/>
      <c r="E89" s="153"/>
      <c r="F89" s="59"/>
      <c r="G89" s="65"/>
      <c r="H89" s="65"/>
      <c r="I89" s="65"/>
      <c r="J89" s="65">
        <f t="shared" si="84"/>
        <v>0</v>
      </c>
      <c r="K89" s="65">
        <f t="shared" si="85"/>
        <v>0</v>
      </c>
      <c r="L89" s="65">
        <f t="shared" si="96"/>
        <v>0</v>
      </c>
      <c r="M89" s="66">
        <f t="shared" si="73"/>
        <v>0</v>
      </c>
      <c r="N89" s="159"/>
      <c r="O89" s="59"/>
      <c r="P89" s="59"/>
      <c r="Q89" s="65"/>
      <c r="R89" s="65"/>
      <c r="S89" s="65"/>
      <c r="T89" s="65">
        <f t="shared" si="86"/>
        <v>0</v>
      </c>
      <c r="U89" s="65">
        <f t="shared" si="97"/>
        <v>0</v>
      </c>
      <c r="V89" s="65">
        <f t="shared" si="70"/>
        <v>0</v>
      </c>
      <c r="W89" s="66">
        <f t="shared" si="74"/>
        <v>0</v>
      </c>
      <c r="X89" s="59"/>
      <c r="Y89" s="59"/>
      <c r="Z89" s="233"/>
      <c r="AA89" s="65"/>
      <c r="AB89" s="65"/>
      <c r="AD89" s="65">
        <f t="shared" si="98"/>
        <v>0</v>
      </c>
      <c r="AE89" s="65">
        <f t="shared" si="71"/>
        <v>0</v>
      </c>
      <c r="AF89" s="65">
        <f t="shared" si="87"/>
        <v>0</v>
      </c>
      <c r="AG89" s="66">
        <f t="shared" si="75"/>
        <v>0</v>
      </c>
      <c r="AH89" s="59"/>
      <c r="AI89" s="233"/>
      <c r="AJ89" s="234"/>
      <c r="AK89" s="65"/>
      <c r="AL89" s="65"/>
      <c r="AN89" s="65">
        <f t="shared" si="72"/>
        <v>0</v>
      </c>
      <c r="AO89" s="65">
        <f t="shared" si="88"/>
        <v>0</v>
      </c>
      <c r="AP89" s="65">
        <f t="shared" si="80"/>
        <v>0</v>
      </c>
      <c r="AQ89" s="66">
        <f t="shared" si="76"/>
        <v>0</v>
      </c>
      <c r="AR89" s="233"/>
      <c r="AS89" s="234"/>
      <c r="AT89" s="136"/>
      <c r="AU89" s="65"/>
      <c r="AV89" s="79"/>
      <c r="AW89" s="62"/>
      <c r="AX89" s="65">
        <f t="shared" si="89"/>
        <v>0</v>
      </c>
      <c r="AY89" s="65">
        <f t="shared" si="90"/>
        <v>0</v>
      </c>
      <c r="AZ89" s="65">
        <f t="shared" si="92"/>
        <v>0</v>
      </c>
      <c r="BA89" s="66">
        <f t="shared" si="93"/>
        <v>0</v>
      </c>
      <c r="BB89" s="233"/>
      <c r="BC89" s="234"/>
      <c r="BD89" s="243"/>
      <c r="BE89" s="65"/>
      <c r="BF89" s="79"/>
      <c r="BG89" s="62"/>
      <c r="BH89" s="65">
        <f t="shared" si="91"/>
        <v>0</v>
      </c>
      <c r="BI89" s="65">
        <f t="shared" si="94"/>
        <v>0</v>
      </c>
      <c r="BJ89" s="65">
        <f t="shared" si="82"/>
        <v>0</v>
      </c>
      <c r="BK89" s="66">
        <f t="shared" si="77"/>
        <v>0</v>
      </c>
      <c r="BL89" s="234"/>
      <c r="BM89" s="152"/>
      <c r="BN89" s="215"/>
      <c r="BO89" s="84"/>
      <c r="BQ89" s="84"/>
      <c r="BR89" s="65">
        <f t="shared" si="95"/>
        <v>0</v>
      </c>
      <c r="BS89" s="65">
        <f t="shared" si="83"/>
        <v>0</v>
      </c>
      <c r="BT89" s="65">
        <f t="shared" si="99"/>
        <v>0</v>
      </c>
      <c r="BU89" s="66">
        <f t="shared" si="78"/>
        <v>0</v>
      </c>
      <c r="BV89" s="152"/>
      <c r="BW89" s="215"/>
      <c r="BY89" s="84"/>
      <c r="CA89" s="84"/>
      <c r="CB89" s="65">
        <f t="shared" si="81"/>
        <v>0</v>
      </c>
      <c r="CC89" s="65">
        <f t="shared" si="100"/>
        <v>0</v>
      </c>
      <c r="CD89" s="65">
        <f t="shared" si="69"/>
        <v>0</v>
      </c>
      <c r="CE89" s="66">
        <f t="shared" si="79"/>
        <v>0</v>
      </c>
    </row>
    <row r="90" spans="1:83" ht="12.9" customHeight="1" x14ac:dyDescent="0.3">
      <c r="A90" s="59">
        <v>83</v>
      </c>
      <c r="B90" s="263" t="s">
        <v>106</v>
      </c>
      <c r="C90" s="264" t="s">
        <v>33</v>
      </c>
      <c r="D90" s="210">
        <v>6551</v>
      </c>
      <c r="E90" s="210">
        <v>5687</v>
      </c>
      <c r="F90" s="59"/>
      <c r="G90" s="65"/>
      <c r="H90" s="65"/>
      <c r="I90" s="65"/>
      <c r="J90" s="65">
        <f t="shared" si="84"/>
        <v>384.76713653952459</v>
      </c>
      <c r="K90" s="65">
        <f t="shared" si="85"/>
        <v>346.43969134966829</v>
      </c>
      <c r="L90" s="65">
        <f t="shared" si="96"/>
        <v>0</v>
      </c>
      <c r="M90" s="66">
        <f t="shared" si="73"/>
        <v>731.20682788919294</v>
      </c>
      <c r="N90" s="216">
        <v>5687</v>
      </c>
      <c r="O90" s="59"/>
      <c r="P90" s="59"/>
      <c r="Q90" s="65"/>
      <c r="R90" s="65"/>
      <c r="S90" s="65"/>
      <c r="T90" s="65">
        <f t="shared" si="86"/>
        <v>327.19304183024229</v>
      </c>
      <c r="U90" s="65">
        <f t="shared" si="97"/>
        <v>0</v>
      </c>
      <c r="V90" s="65">
        <f t="shared" si="70"/>
        <v>0</v>
      </c>
      <c r="W90" s="66">
        <f t="shared" si="74"/>
        <v>327.19304183024229</v>
      </c>
      <c r="X90" s="59"/>
      <c r="Y90" s="59"/>
      <c r="Z90" s="233"/>
      <c r="AA90" s="65"/>
      <c r="AB90" s="65"/>
      <c r="AD90" s="65">
        <f t="shared" si="98"/>
        <v>0</v>
      </c>
      <c r="AE90" s="65">
        <f t="shared" si="71"/>
        <v>0</v>
      </c>
      <c r="AF90" s="65">
        <f t="shared" si="87"/>
        <v>0</v>
      </c>
      <c r="AG90" s="66">
        <f t="shared" si="75"/>
        <v>0</v>
      </c>
      <c r="AH90" s="59"/>
      <c r="AI90" s="233"/>
      <c r="AJ90" s="234"/>
      <c r="AK90" s="65"/>
      <c r="AL90" s="65"/>
      <c r="AN90" s="65">
        <f t="shared" si="72"/>
        <v>0</v>
      </c>
      <c r="AO90" s="65">
        <f t="shared" si="88"/>
        <v>0</v>
      </c>
      <c r="AP90" s="65">
        <f t="shared" si="80"/>
        <v>0</v>
      </c>
      <c r="AQ90" s="66">
        <f t="shared" si="76"/>
        <v>0</v>
      </c>
      <c r="AR90" s="233"/>
      <c r="AS90" s="234"/>
      <c r="AT90" s="120"/>
      <c r="AU90" s="65"/>
      <c r="AV90" s="79"/>
      <c r="AW90" s="62"/>
      <c r="AX90" s="65">
        <f t="shared" si="89"/>
        <v>0</v>
      </c>
      <c r="AY90" s="65">
        <f t="shared" si="90"/>
        <v>0</v>
      </c>
      <c r="AZ90" s="65">
        <f t="shared" si="92"/>
        <v>0</v>
      </c>
      <c r="BA90" s="66">
        <f t="shared" si="93"/>
        <v>0</v>
      </c>
      <c r="BB90" s="233"/>
      <c r="BC90" s="234"/>
      <c r="BD90" s="243"/>
      <c r="BE90" s="65"/>
      <c r="BF90" s="79"/>
      <c r="BG90" s="62"/>
      <c r="BH90" s="65">
        <f t="shared" si="91"/>
        <v>0</v>
      </c>
      <c r="BI90" s="65">
        <f t="shared" si="94"/>
        <v>0</v>
      </c>
      <c r="BJ90" s="65">
        <f t="shared" si="82"/>
        <v>0</v>
      </c>
      <c r="BK90" s="66">
        <f t="shared" si="77"/>
        <v>0</v>
      </c>
      <c r="BL90" s="234"/>
      <c r="BM90" s="152"/>
      <c r="BN90" s="215"/>
      <c r="BO90" s="84"/>
      <c r="BQ90" s="84"/>
      <c r="BR90" s="65">
        <f t="shared" si="95"/>
        <v>0</v>
      </c>
      <c r="BS90" s="65">
        <f t="shared" si="83"/>
        <v>0</v>
      </c>
      <c r="BT90" s="65">
        <f t="shared" si="99"/>
        <v>0</v>
      </c>
      <c r="BU90" s="66">
        <f t="shared" si="78"/>
        <v>0</v>
      </c>
      <c r="BV90" s="152"/>
      <c r="BW90" s="215"/>
      <c r="BY90" s="84"/>
      <c r="CA90" s="84"/>
      <c r="CB90" s="65">
        <f t="shared" si="81"/>
        <v>0</v>
      </c>
      <c r="CC90" s="65">
        <f t="shared" si="100"/>
        <v>0</v>
      </c>
      <c r="CD90" s="65">
        <f t="shared" ref="CD90:CD106" si="101">BX90/BX$2*BX$5*CD$5</f>
        <v>0</v>
      </c>
      <c r="CE90" s="66">
        <f t="shared" si="79"/>
        <v>0</v>
      </c>
    </row>
    <row r="91" spans="1:83" ht="12.9" customHeight="1" x14ac:dyDescent="0.3">
      <c r="A91" s="59">
        <v>84</v>
      </c>
      <c r="B91" s="153" t="s">
        <v>57</v>
      </c>
      <c r="C91" s="153" t="s">
        <v>33</v>
      </c>
      <c r="D91" s="153"/>
      <c r="E91" s="153"/>
      <c r="F91" s="153"/>
      <c r="G91" s="65"/>
      <c r="H91" s="65"/>
      <c r="I91" s="65"/>
      <c r="J91" s="65">
        <f t="shared" si="84"/>
        <v>0</v>
      </c>
      <c r="K91" s="65">
        <f t="shared" si="85"/>
        <v>0</v>
      </c>
      <c r="L91" s="65">
        <f t="shared" si="96"/>
        <v>0</v>
      </c>
      <c r="M91" s="66">
        <f t="shared" si="73"/>
        <v>0</v>
      </c>
      <c r="N91" s="159"/>
      <c r="O91" s="153"/>
      <c r="P91" s="153"/>
      <c r="Q91" s="65"/>
      <c r="R91" s="65"/>
      <c r="S91" s="65"/>
      <c r="T91" s="65">
        <f t="shared" si="86"/>
        <v>0</v>
      </c>
      <c r="U91" s="65">
        <f t="shared" si="97"/>
        <v>0</v>
      </c>
      <c r="V91" s="65">
        <f t="shared" si="70"/>
        <v>0</v>
      </c>
      <c r="W91" s="66">
        <f t="shared" si="74"/>
        <v>0</v>
      </c>
      <c r="X91" s="153"/>
      <c r="Y91" s="153"/>
      <c r="Z91" s="233"/>
      <c r="AA91" s="65"/>
      <c r="AB91" s="65"/>
      <c r="AD91" s="65">
        <f t="shared" si="98"/>
        <v>0</v>
      </c>
      <c r="AE91" s="65">
        <f t="shared" si="71"/>
        <v>0</v>
      </c>
      <c r="AF91" s="65">
        <f t="shared" si="87"/>
        <v>0</v>
      </c>
      <c r="AG91" s="66">
        <f t="shared" si="75"/>
        <v>0</v>
      </c>
      <c r="AH91" s="153"/>
      <c r="AI91" s="233"/>
      <c r="AJ91" s="234"/>
      <c r="AK91" s="65"/>
      <c r="AL91" s="65"/>
      <c r="AN91" s="65">
        <f t="shared" si="72"/>
        <v>0</v>
      </c>
      <c r="AO91" s="65">
        <f t="shared" si="88"/>
        <v>0</v>
      </c>
      <c r="AP91" s="65">
        <f t="shared" si="80"/>
        <v>0</v>
      </c>
      <c r="AQ91" s="66">
        <f t="shared" si="76"/>
        <v>0</v>
      </c>
      <c r="AR91" s="233"/>
      <c r="AS91" s="234"/>
      <c r="AT91" s="136"/>
      <c r="AU91" s="65"/>
      <c r="AV91" s="79"/>
      <c r="AW91" s="62"/>
      <c r="AX91" s="65">
        <f t="shared" si="89"/>
        <v>0</v>
      </c>
      <c r="AY91" s="65">
        <f t="shared" si="90"/>
        <v>0</v>
      </c>
      <c r="AZ91" s="65">
        <f t="shared" si="92"/>
        <v>0</v>
      </c>
      <c r="BA91" s="66">
        <f t="shared" si="93"/>
        <v>0</v>
      </c>
      <c r="BB91" s="233"/>
      <c r="BC91" s="234"/>
      <c r="BD91" s="243"/>
      <c r="BE91" s="65"/>
      <c r="BF91" s="79"/>
      <c r="BG91" s="62"/>
      <c r="BH91" s="65">
        <f t="shared" si="91"/>
        <v>0</v>
      </c>
      <c r="BI91" s="65">
        <f t="shared" si="94"/>
        <v>0</v>
      </c>
      <c r="BJ91" s="65">
        <f t="shared" si="82"/>
        <v>0</v>
      </c>
      <c r="BK91" s="66">
        <f t="shared" si="77"/>
        <v>0</v>
      </c>
      <c r="BL91" s="234"/>
      <c r="BM91" s="152"/>
      <c r="BN91" s="215"/>
      <c r="BO91" s="84"/>
      <c r="BQ91" s="84"/>
      <c r="BR91" s="65">
        <f t="shared" si="95"/>
        <v>0</v>
      </c>
      <c r="BS91" s="65">
        <f t="shared" si="83"/>
        <v>0</v>
      </c>
      <c r="BT91" s="65">
        <f t="shared" si="99"/>
        <v>0</v>
      </c>
      <c r="BU91" s="66">
        <f t="shared" si="78"/>
        <v>0</v>
      </c>
      <c r="BV91" s="152"/>
      <c r="BW91" s="215"/>
      <c r="BY91" s="84"/>
      <c r="CA91" s="84"/>
      <c r="CB91" s="65">
        <f t="shared" si="81"/>
        <v>0</v>
      </c>
      <c r="CC91" s="65">
        <f t="shared" si="100"/>
        <v>0</v>
      </c>
      <c r="CD91" s="65">
        <f t="shared" si="101"/>
        <v>0</v>
      </c>
      <c r="CE91" s="66">
        <f t="shared" si="79"/>
        <v>0</v>
      </c>
    </row>
    <row r="92" spans="1:83" ht="12.9" customHeight="1" x14ac:dyDescent="0.3">
      <c r="A92" s="59">
        <v>85</v>
      </c>
      <c r="B92" s="59"/>
      <c r="C92" s="59"/>
      <c r="D92" s="59"/>
      <c r="E92" s="59"/>
      <c r="F92" s="59"/>
      <c r="G92" s="65"/>
      <c r="H92" s="65"/>
      <c r="I92" s="65"/>
      <c r="J92" s="65">
        <f t="shared" si="84"/>
        <v>0</v>
      </c>
      <c r="K92" s="65">
        <f t="shared" si="85"/>
        <v>0</v>
      </c>
      <c r="L92" s="65">
        <f t="shared" si="96"/>
        <v>0</v>
      </c>
      <c r="M92" s="66">
        <f t="shared" si="73"/>
        <v>0</v>
      </c>
      <c r="N92" s="155"/>
      <c r="O92" s="59"/>
      <c r="P92" s="59"/>
      <c r="Q92" s="65"/>
      <c r="R92" s="65"/>
      <c r="S92" s="65"/>
      <c r="T92" s="65">
        <f t="shared" si="86"/>
        <v>0</v>
      </c>
      <c r="U92" s="65">
        <f t="shared" si="97"/>
        <v>0</v>
      </c>
      <c r="V92" s="65">
        <f t="shared" si="70"/>
        <v>0</v>
      </c>
      <c r="W92" s="66">
        <f t="shared" si="74"/>
        <v>0</v>
      </c>
      <c r="X92" s="59"/>
      <c r="Y92" s="59"/>
      <c r="Z92" s="233"/>
      <c r="AA92" s="65"/>
      <c r="AB92" s="65"/>
      <c r="AD92" s="65">
        <f t="shared" si="98"/>
        <v>0</v>
      </c>
      <c r="AE92" s="65">
        <f t="shared" si="71"/>
        <v>0</v>
      </c>
      <c r="AF92" s="65">
        <f t="shared" si="87"/>
        <v>0</v>
      </c>
      <c r="AG92" s="66">
        <f t="shared" si="75"/>
        <v>0</v>
      </c>
      <c r="AH92" s="59"/>
      <c r="AI92" s="233"/>
      <c r="AJ92" s="234"/>
      <c r="AK92" s="65"/>
      <c r="AL92" s="65"/>
      <c r="AN92" s="65">
        <f t="shared" si="72"/>
        <v>0</v>
      </c>
      <c r="AO92" s="65">
        <f t="shared" si="88"/>
        <v>0</v>
      </c>
      <c r="AP92" s="65">
        <f t="shared" si="80"/>
        <v>0</v>
      </c>
      <c r="AQ92" s="66">
        <f t="shared" si="76"/>
        <v>0</v>
      </c>
      <c r="AR92" s="233"/>
      <c r="AS92" s="234"/>
      <c r="AT92" s="136"/>
      <c r="AU92" s="65"/>
      <c r="AV92" s="79"/>
      <c r="AW92" s="62"/>
      <c r="AX92" s="65">
        <f t="shared" si="89"/>
        <v>0</v>
      </c>
      <c r="AY92" s="65">
        <f t="shared" si="90"/>
        <v>0</v>
      </c>
      <c r="AZ92" s="65">
        <f t="shared" si="92"/>
        <v>0</v>
      </c>
      <c r="BA92" s="66">
        <f t="shared" si="93"/>
        <v>0</v>
      </c>
      <c r="BB92" s="233"/>
      <c r="BC92" s="234"/>
      <c r="BD92" s="243"/>
      <c r="BE92" s="65"/>
      <c r="BF92" s="79"/>
      <c r="BG92" s="62"/>
      <c r="BH92" s="65">
        <f t="shared" si="91"/>
        <v>0</v>
      </c>
      <c r="BI92" s="65">
        <f t="shared" si="94"/>
        <v>0</v>
      </c>
      <c r="BJ92" s="65">
        <f t="shared" si="82"/>
        <v>0</v>
      </c>
      <c r="BK92" s="66">
        <f t="shared" si="77"/>
        <v>0</v>
      </c>
      <c r="BL92" s="234"/>
      <c r="BM92" s="152"/>
      <c r="BN92" s="215"/>
      <c r="BO92" s="84"/>
      <c r="BQ92" s="84"/>
      <c r="BR92" s="65">
        <f t="shared" si="95"/>
        <v>0</v>
      </c>
      <c r="BS92" s="65">
        <f t="shared" si="83"/>
        <v>0</v>
      </c>
      <c r="BT92" s="65">
        <f t="shared" si="99"/>
        <v>0</v>
      </c>
      <c r="BU92" s="66">
        <f t="shared" si="78"/>
        <v>0</v>
      </c>
      <c r="BV92" s="152"/>
      <c r="BW92" s="215"/>
      <c r="BY92" s="84"/>
      <c r="CA92" s="84"/>
      <c r="CB92" s="65">
        <f t="shared" si="81"/>
        <v>0</v>
      </c>
      <c r="CC92" s="65">
        <f t="shared" si="100"/>
        <v>0</v>
      </c>
      <c r="CD92" s="65">
        <f t="shared" si="101"/>
        <v>0</v>
      </c>
      <c r="CE92" s="66">
        <f t="shared" si="79"/>
        <v>0</v>
      </c>
    </row>
    <row r="93" spans="1:83" ht="12.9" customHeight="1" x14ac:dyDescent="0.3">
      <c r="A93" s="59">
        <v>86</v>
      </c>
      <c r="B93" s="59"/>
      <c r="C93" s="59"/>
      <c r="D93" s="59"/>
      <c r="E93" s="59"/>
      <c r="F93" s="59"/>
      <c r="G93" s="65"/>
      <c r="H93" s="65"/>
      <c r="I93" s="65"/>
      <c r="J93" s="65">
        <f t="shared" si="84"/>
        <v>0</v>
      </c>
      <c r="K93" s="65">
        <f t="shared" si="85"/>
        <v>0</v>
      </c>
      <c r="L93" s="65">
        <f t="shared" si="96"/>
        <v>0</v>
      </c>
      <c r="M93" s="66">
        <f t="shared" si="73"/>
        <v>0</v>
      </c>
      <c r="N93" s="155"/>
      <c r="O93" s="59"/>
      <c r="P93" s="59"/>
      <c r="Q93" s="65"/>
      <c r="R93" s="65"/>
      <c r="S93" s="65"/>
      <c r="T93" s="65">
        <f t="shared" si="86"/>
        <v>0</v>
      </c>
      <c r="U93" s="65">
        <f t="shared" si="97"/>
        <v>0</v>
      </c>
      <c r="V93" s="65">
        <f t="shared" si="70"/>
        <v>0</v>
      </c>
      <c r="W93" s="66">
        <f t="shared" si="74"/>
        <v>0</v>
      </c>
      <c r="X93" s="59"/>
      <c r="Y93" s="59"/>
      <c r="Z93" s="239"/>
      <c r="AA93" s="65"/>
      <c r="AB93" s="65"/>
      <c r="AD93" s="65">
        <f t="shared" si="98"/>
        <v>0</v>
      </c>
      <c r="AE93" s="65">
        <f t="shared" si="71"/>
        <v>0</v>
      </c>
      <c r="AF93" s="65">
        <f t="shared" si="87"/>
        <v>0</v>
      </c>
      <c r="AG93" s="66">
        <f t="shared" si="75"/>
        <v>0</v>
      </c>
      <c r="AH93" s="59"/>
      <c r="AI93" s="239"/>
      <c r="AJ93" s="234"/>
      <c r="AK93" s="65"/>
      <c r="AL93" s="65"/>
      <c r="AN93" s="65">
        <f t="shared" si="72"/>
        <v>0</v>
      </c>
      <c r="AO93" s="65">
        <f t="shared" si="88"/>
        <v>0</v>
      </c>
      <c r="AP93" s="65">
        <f t="shared" si="80"/>
        <v>0</v>
      </c>
      <c r="AQ93" s="66">
        <f t="shared" si="76"/>
        <v>0</v>
      </c>
      <c r="AR93" s="239"/>
      <c r="AS93" s="234"/>
      <c r="AT93" s="136"/>
      <c r="AU93" s="65"/>
      <c r="AV93" s="79"/>
      <c r="AW93" s="62"/>
      <c r="AX93" s="65">
        <f t="shared" si="89"/>
        <v>0</v>
      </c>
      <c r="AY93" s="65">
        <f t="shared" si="90"/>
        <v>0</v>
      </c>
      <c r="AZ93" s="65">
        <f t="shared" si="92"/>
        <v>0</v>
      </c>
      <c r="BA93" s="66">
        <f t="shared" si="93"/>
        <v>0</v>
      </c>
      <c r="BB93" s="239"/>
      <c r="BC93" s="234"/>
      <c r="BD93" s="243"/>
      <c r="BE93" s="65"/>
      <c r="BF93" s="79"/>
      <c r="BG93" s="62"/>
      <c r="BH93" s="65">
        <f t="shared" si="91"/>
        <v>0</v>
      </c>
      <c r="BI93" s="65">
        <f t="shared" si="94"/>
        <v>0</v>
      </c>
      <c r="BJ93" s="65">
        <f t="shared" si="82"/>
        <v>0</v>
      </c>
      <c r="BK93" s="66">
        <f t="shared" si="77"/>
        <v>0</v>
      </c>
      <c r="BL93" s="234"/>
      <c r="BM93" s="152"/>
      <c r="BN93" s="215"/>
      <c r="BO93" s="84"/>
      <c r="BQ93" s="84"/>
      <c r="BR93" s="65">
        <f t="shared" si="95"/>
        <v>0</v>
      </c>
      <c r="BS93" s="65">
        <f t="shared" si="83"/>
        <v>0</v>
      </c>
      <c r="BT93" s="65">
        <f t="shared" si="99"/>
        <v>0</v>
      </c>
      <c r="BU93" s="66">
        <f t="shared" si="78"/>
        <v>0</v>
      </c>
      <c r="BV93" s="152"/>
      <c r="BW93" s="215"/>
      <c r="BY93" s="84"/>
      <c r="CA93" s="84"/>
      <c r="CB93" s="65">
        <f t="shared" si="81"/>
        <v>0</v>
      </c>
      <c r="CC93" s="65">
        <f t="shared" si="100"/>
        <v>0</v>
      </c>
      <c r="CD93" s="65">
        <f t="shared" si="101"/>
        <v>0</v>
      </c>
      <c r="CE93" s="66">
        <f t="shared" si="79"/>
        <v>0</v>
      </c>
    </row>
    <row r="94" spans="1:83" ht="12.9" customHeight="1" x14ac:dyDescent="0.3">
      <c r="A94" s="59">
        <v>87</v>
      </c>
      <c r="B94" s="59"/>
      <c r="C94" s="59"/>
      <c r="D94" s="59"/>
      <c r="E94" s="59"/>
      <c r="F94" s="59"/>
      <c r="G94" s="65"/>
      <c r="H94" s="65"/>
      <c r="I94" s="65"/>
      <c r="J94" s="65">
        <f t="shared" si="84"/>
        <v>0</v>
      </c>
      <c r="K94" s="65">
        <f t="shared" si="85"/>
        <v>0</v>
      </c>
      <c r="L94" s="65">
        <f t="shared" si="96"/>
        <v>0</v>
      </c>
      <c r="M94" s="66">
        <f t="shared" si="73"/>
        <v>0</v>
      </c>
      <c r="N94" s="155"/>
      <c r="O94" s="59"/>
      <c r="P94" s="59"/>
      <c r="Q94" s="65"/>
      <c r="R94" s="65"/>
      <c r="S94" s="65"/>
      <c r="T94" s="65">
        <f t="shared" si="86"/>
        <v>0</v>
      </c>
      <c r="U94" s="65">
        <f t="shared" si="97"/>
        <v>0</v>
      </c>
      <c r="V94" s="65">
        <f t="shared" si="70"/>
        <v>0</v>
      </c>
      <c r="W94" s="66">
        <f t="shared" si="74"/>
        <v>0</v>
      </c>
      <c r="X94" s="59"/>
      <c r="Y94" s="59"/>
      <c r="Z94" s="239"/>
      <c r="AA94" s="65"/>
      <c r="AB94" s="65"/>
      <c r="AD94" s="65">
        <f t="shared" si="98"/>
        <v>0</v>
      </c>
      <c r="AE94" s="65">
        <f t="shared" si="71"/>
        <v>0</v>
      </c>
      <c r="AF94" s="65">
        <f t="shared" si="87"/>
        <v>0</v>
      </c>
      <c r="AG94" s="66">
        <f t="shared" si="75"/>
        <v>0</v>
      </c>
      <c r="AH94" s="59"/>
      <c r="AI94" s="239"/>
      <c r="AJ94" s="234"/>
      <c r="AK94" s="65"/>
      <c r="AL94" s="65"/>
      <c r="AN94" s="65">
        <f t="shared" si="72"/>
        <v>0</v>
      </c>
      <c r="AO94" s="65">
        <f t="shared" si="88"/>
        <v>0</v>
      </c>
      <c r="AP94" s="65">
        <f t="shared" si="80"/>
        <v>0</v>
      </c>
      <c r="AQ94" s="66">
        <f t="shared" si="76"/>
        <v>0</v>
      </c>
      <c r="AR94" s="239"/>
      <c r="AS94" s="234"/>
      <c r="AT94" s="136"/>
      <c r="AU94" s="65"/>
      <c r="AV94" s="79"/>
      <c r="AW94" s="62"/>
      <c r="AX94" s="65">
        <f t="shared" si="89"/>
        <v>0</v>
      </c>
      <c r="AY94" s="65">
        <f t="shared" si="90"/>
        <v>0</v>
      </c>
      <c r="AZ94" s="65">
        <f t="shared" si="92"/>
        <v>0</v>
      </c>
      <c r="BA94" s="66">
        <f t="shared" si="93"/>
        <v>0</v>
      </c>
      <c r="BB94" s="239"/>
      <c r="BC94" s="234"/>
      <c r="BD94" s="243"/>
      <c r="BE94" s="65"/>
      <c r="BF94" s="79"/>
      <c r="BG94" s="62"/>
      <c r="BH94" s="65">
        <f t="shared" si="91"/>
        <v>0</v>
      </c>
      <c r="BI94" s="65">
        <f t="shared" si="94"/>
        <v>0</v>
      </c>
      <c r="BJ94" s="65">
        <f t="shared" si="82"/>
        <v>0</v>
      </c>
      <c r="BK94" s="66">
        <f t="shared" si="77"/>
        <v>0</v>
      </c>
      <c r="BL94" s="234"/>
      <c r="BM94" s="152"/>
      <c r="BN94" s="215"/>
      <c r="BO94" s="84"/>
      <c r="BQ94" s="84"/>
      <c r="BR94" s="65">
        <f t="shared" si="95"/>
        <v>0</v>
      </c>
      <c r="BS94" s="65">
        <f t="shared" si="83"/>
        <v>0</v>
      </c>
      <c r="BT94" s="65">
        <f t="shared" si="99"/>
        <v>0</v>
      </c>
      <c r="BU94" s="66">
        <f t="shared" si="78"/>
        <v>0</v>
      </c>
      <c r="BV94" s="152"/>
      <c r="BW94" s="215"/>
      <c r="BY94" s="84"/>
      <c r="CA94" s="84"/>
      <c r="CB94" s="65">
        <f t="shared" si="81"/>
        <v>0</v>
      </c>
      <c r="CC94" s="65">
        <f t="shared" si="100"/>
        <v>0</v>
      </c>
      <c r="CD94" s="65">
        <f t="shared" si="101"/>
        <v>0</v>
      </c>
      <c r="CE94" s="66">
        <f t="shared" si="79"/>
        <v>0</v>
      </c>
    </row>
    <row r="95" spans="1:83" ht="12.9" customHeight="1" x14ac:dyDescent="0.3">
      <c r="A95" s="59">
        <v>88</v>
      </c>
      <c r="B95" s="59"/>
      <c r="C95" s="59"/>
      <c r="D95" s="59"/>
      <c r="E95" s="59"/>
      <c r="F95" s="59"/>
      <c r="G95" s="65"/>
      <c r="H95" s="65"/>
      <c r="I95" s="65"/>
      <c r="J95" s="65">
        <f t="shared" si="84"/>
        <v>0</v>
      </c>
      <c r="K95" s="65">
        <f t="shared" si="85"/>
        <v>0</v>
      </c>
      <c r="L95" s="65">
        <f t="shared" si="96"/>
        <v>0</v>
      </c>
      <c r="M95" s="66">
        <f t="shared" si="73"/>
        <v>0</v>
      </c>
      <c r="N95" s="155"/>
      <c r="O95" s="59"/>
      <c r="P95" s="59"/>
      <c r="Q95" s="65"/>
      <c r="R95" s="65"/>
      <c r="S95" s="65"/>
      <c r="T95" s="65">
        <f t="shared" si="86"/>
        <v>0</v>
      </c>
      <c r="U95" s="65">
        <f t="shared" si="97"/>
        <v>0</v>
      </c>
      <c r="V95" s="65">
        <f t="shared" si="70"/>
        <v>0</v>
      </c>
      <c r="W95" s="66">
        <f t="shared" si="74"/>
        <v>0</v>
      </c>
      <c r="X95" s="59"/>
      <c r="Y95" s="59"/>
      <c r="Z95" s="239"/>
      <c r="AA95" s="65"/>
      <c r="AB95" s="65"/>
      <c r="AD95" s="65">
        <f t="shared" si="98"/>
        <v>0</v>
      </c>
      <c r="AE95" s="65">
        <f t="shared" si="71"/>
        <v>0</v>
      </c>
      <c r="AF95" s="65">
        <f t="shared" si="87"/>
        <v>0</v>
      </c>
      <c r="AG95" s="66">
        <f t="shared" si="75"/>
        <v>0</v>
      </c>
      <c r="AH95" s="59"/>
      <c r="AI95" s="239"/>
      <c r="AJ95" s="234"/>
      <c r="AK95" s="65"/>
      <c r="AL95" s="65"/>
      <c r="AN95" s="65">
        <f t="shared" si="72"/>
        <v>0</v>
      </c>
      <c r="AO95" s="65">
        <f t="shared" si="88"/>
        <v>0</v>
      </c>
      <c r="AP95" s="65">
        <f t="shared" si="80"/>
        <v>0</v>
      </c>
      <c r="AQ95" s="66">
        <f t="shared" si="76"/>
        <v>0</v>
      </c>
      <c r="AR95" s="239"/>
      <c r="AS95" s="234"/>
      <c r="AT95" s="136"/>
      <c r="AU95" s="65"/>
      <c r="AV95" s="79"/>
      <c r="AW95" s="62"/>
      <c r="AX95" s="65">
        <f t="shared" si="89"/>
        <v>0</v>
      </c>
      <c r="AY95" s="65">
        <f t="shared" si="90"/>
        <v>0</v>
      </c>
      <c r="AZ95" s="65">
        <f t="shared" si="92"/>
        <v>0</v>
      </c>
      <c r="BA95" s="66">
        <f t="shared" si="93"/>
        <v>0</v>
      </c>
      <c r="BB95" s="239"/>
      <c r="BC95" s="234"/>
      <c r="BD95" s="243"/>
      <c r="BE95" s="65"/>
      <c r="BF95" s="79"/>
      <c r="BG95" s="62"/>
      <c r="BH95" s="65">
        <f t="shared" si="91"/>
        <v>0</v>
      </c>
      <c r="BI95" s="65">
        <f t="shared" si="94"/>
        <v>0</v>
      </c>
      <c r="BJ95" s="65">
        <f t="shared" si="82"/>
        <v>0</v>
      </c>
      <c r="BK95" s="66">
        <f t="shared" si="77"/>
        <v>0</v>
      </c>
      <c r="BL95" s="234"/>
      <c r="BM95" s="152"/>
      <c r="BN95" s="215"/>
      <c r="BO95" s="84"/>
      <c r="BQ95" s="84"/>
      <c r="BR95" s="65">
        <f t="shared" si="95"/>
        <v>0</v>
      </c>
      <c r="BS95" s="65">
        <f t="shared" si="83"/>
        <v>0</v>
      </c>
      <c r="BT95" s="65">
        <f t="shared" si="99"/>
        <v>0</v>
      </c>
      <c r="BU95" s="66">
        <f t="shared" si="78"/>
        <v>0</v>
      </c>
      <c r="BV95" s="152"/>
      <c r="BW95" s="215"/>
      <c r="BY95" s="84"/>
      <c r="CA95" s="84"/>
      <c r="CB95" s="65">
        <f t="shared" si="81"/>
        <v>0</v>
      </c>
      <c r="CC95" s="65">
        <f t="shared" si="100"/>
        <v>0</v>
      </c>
      <c r="CD95" s="65">
        <f t="shared" si="101"/>
        <v>0</v>
      </c>
      <c r="CE95" s="66">
        <f t="shared" si="79"/>
        <v>0</v>
      </c>
    </row>
    <row r="96" spans="1:83" ht="12.9" customHeight="1" x14ac:dyDescent="0.3">
      <c r="A96" s="59">
        <v>89</v>
      </c>
      <c r="B96" s="59"/>
      <c r="C96" s="59"/>
      <c r="D96" s="59"/>
      <c r="E96" s="59"/>
      <c r="F96" s="59"/>
      <c r="G96" s="65"/>
      <c r="H96" s="65"/>
      <c r="I96" s="65"/>
      <c r="J96" s="65">
        <f t="shared" si="84"/>
        <v>0</v>
      </c>
      <c r="K96" s="65">
        <f t="shared" si="85"/>
        <v>0</v>
      </c>
      <c r="L96" s="65">
        <f t="shared" si="96"/>
        <v>0</v>
      </c>
      <c r="M96" s="66">
        <f t="shared" si="73"/>
        <v>0</v>
      </c>
      <c r="N96" s="155"/>
      <c r="O96" s="59"/>
      <c r="P96" s="59"/>
      <c r="Q96" s="65"/>
      <c r="R96" s="65"/>
      <c r="S96" s="65"/>
      <c r="T96" s="65">
        <f t="shared" si="86"/>
        <v>0</v>
      </c>
      <c r="U96" s="65">
        <f t="shared" si="97"/>
        <v>0</v>
      </c>
      <c r="V96" s="65">
        <f t="shared" si="70"/>
        <v>0</v>
      </c>
      <c r="W96" s="66">
        <f t="shared" si="74"/>
        <v>0</v>
      </c>
      <c r="X96" s="59"/>
      <c r="Y96" s="59"/>
      <c r="Z96" s="239"/>
      <c r="AA96" s="65"/>
      <c r="AB96" s="65"/>
      <c r="AD96" s="65">
        <f t="shared" si="98"/>
        <v>0</v>
      </c>
      <c r="AE96" s="65">
        <f t="shared" si="71"/>
        <v>0</v>
      </c>
      <c r="AF96" s="65">
        <f t="shared" si="87"/>
        <v>0</v>
      </c>
      <c r="AG96" s="66">
        <f t="shared" si="75"/>
        <v>0</v>
      </c>
      <c r="AH96" s="59"/>
      <c r="AI96" s="239"/>
      <c r="AJ96" s="234"/>
      <c r="AK96" s="65"/>
      <c r="AL96" s="65"/>
      <c r="AN96" s="65">
        <f t="shared" si="72"/>
        <v>0</v>
      </c>
      <c r="AO96" s="65">
        <f t="shared" si="88"/>
        <v>0</v>
      </c>
      <c r="AP96" s="65">
        <f t="shared" si="80"/>
        <v>0</v>
      </c>
      <c r="AQ96" s="66">
        <f t="shared" si="76"/>
        <v>0</v>
      </c>
      <c r="AR96" s="239"/>
      <c r="AS96" s="234"/>
      <c r="AT96" s="136"/>
      <c r="AU96" s="65"/>
      <c r="AV96" s="79"/>
      <c r="AW96" s="62"/>
      <c r="AX96" s="65">
        <f t="shared" si="89"/>
        <v>0</v>
      </c>
      <c r="AY96" s="65">
        <f t="shared" si="90"/>
        <v>0</v>
      </c>
      <c r="AZ96" s="65">
        <f t="shared" si="92"/>
        <v>0</v>
      </c>
      <c r="BA96" s="66">
        <f t="shared" si="93"/>
        <v>0</v>
      </c>
      <c r="BB96" s="239"/>
      <c r="BC96" s="234"/>
      <c r="BD96" s="243"/>
      <c r="BE96" s="65"/>
      <c r="BF96" s="79"/>
      <c r="BG96" s="62"/>
      <c r="BH96" s="65">
        <f t="shared" si="91"/>
        <v>0</v>
      </c>
      <c r="BI96" s="65">
        <f t="shared" si="94"/>
        <v>0</v>
      </c>
      <c r="BJ96" s="65">
        <f t="shared" si="82"/>
        <v>0</v>
      </c>
      <c r="BK96" s="66">
        <f t="shared" si="77"/>
        <v>0</v>
      </c>
      <c r="BL96" s="234"/>
      <c r="BM96" s="152"/>
      <c r="BN96" s="215"/>
      <c r="BO96" s="84"/>
      <c r="BQ96" s="84"/>
      <c r="BR96" s="65">
        <f t="shared" si="95"/>
        <v>0</v>
      </c>
      <c r="BS96" s="65">
        <f t="shared" si="83"/>
        <v>0</v>
      </c>
      <c r="BT96" s="65">
        <f t="shared" si="99"/>
        <v>0</v>
      </c>
      <c r="BU96" s="66">
        <f t="shared" si="78"/>
        <v>0</v>
      </c>
      <c r="BV96" s="152"/>
      <c r="BW96" s="215"/>
      <c r="BY96" s="84"/>
      <c r="CA96" s="84"/>
      <c r="CB96" s="65">
        <f t="shared" si="81"/>
        <v>0</v>
      </c>
      <c r="CC96" s="65">
        <f t="shared" si="100"/>
        <v>0</v>
      </c>
      <c r="CD96" s="65">
        <f t="shared" si="101"/>
        <v>0</v>
      </c>
      <c r="CE96" s="66">
        <f t="shared" si="79"/>
        <v>0</v>
      </c>
    </row>
    <row r="97" spans="1:83" ht="12.9" customHeight="1" x14ac:dyDescent="0.3">
      <c r="A97" s="59">
        <v>90</v>
      </c>
      <c r="B97" s="59"/>
      <c r="C97" s="59"/>
      <c r="D97" s="59"/>
      <c r="E97" s="59"/>
      <c r="F97" s="59"/>
      <c r="G97" s="65"/>
      <c r="H97" s="65"/>
      <c r="I97" s="65"/>
      <c r="J97" s="65">
        <f t="shared" si="84"/>
        <v>0</v>
      </c>
      <c r="K97" s="65">
        <f t="shared" si="85"/>
        <v>0</v>
      </c>
      <c r="L97" s="65">
        <f t="shared" si="96"/>
        <v>0</v>
      </c>
      <c r="M97" s="66">
        <f t="shared" si="73"/>
        <v>0</v>
      </c>
      <c r="N97" s="155"/>
      <c r="O97" s="59"/>
      <c r="P97" s="59"/>
      <c r="Q97" s="65"/>
      <c r="R97" s="65"/>
      <c r="S97" s="65"/>
      <c r="T97" s="65">
        <f t="shared" si="86"/>
        <v>0</v>
      </c>
      <c r="U97" s="65">
        <f t="shared" si="97"/>
        <v>0</v>
      </c>
      <c r="V97" s="65">
        <f t="shared" si="70"/>
        <v>0</v>
      </c>
      <c r="W97" s="66">
        <f t="shared" si="74"/>
        <v>0</v>
      </c>
      <c r="X97" s="59"/>
      <c r="Y97" s="59"/>
      <c r="Z97" s="239"/>
      <c r="AA97" s="65"/>
      <c r="AB97" s="65"/>
      <c r="AD97" s="65">
        <f t="shared" si="98"/>
        <v>0</v>
      </c>
      <c r="AE97" s="65">
        <f t="shared" si="71"/>
        <v>0</v>
      </c>
      <c r="AF97" s="65">
        <f t="shared" si="87"/>
        <v>0</v>
      </c>
      <c r="AG97" s="66">
        <f t="shared" si="75"/>
        <v>0</v>
      </c>
      <c r="AH97" s="59"/>
      <c r="AI97" s="239"/>
      <c r="AJ97" s="234"/>
      <c r="AK97" s="65"/>
      <c r="AL97" s="65"/>
      <c r="AN97" s="65">
        <f t="shared" si="72"/>
        <v>0</v>
      </c>
      <c r="AO97" s="65">
        <f t="shared" si="88"/>
        <v>0</v>
      </c>
      <c r="AP97" s="65">
        <f t="shared" si="80"/>
        <v>0</v>
      </c>
      <c r="AQ97" s="66">
        <f t="shared" si="76"/>
        <v>0</v>
      </c>
      <c r="AR97" s="239"/>
      <c r="AS97" s="234"/>
      <c r="AT97" s="136"/>
      <c r="AU97" s="65"/>
      <c r="AV97" s="79"/>
      <c r="AW97" s="62"/>
      <c r="AX97" s="65">
        <f t="shared" si="89"/>
        <v>0</v>
      </c>
      <c r="AY97" s="65">
        <f t="shared" si="90"/>
        <v>0</v>
      </c>
      <c r="AZ97" s="65">
        <f t="shared" si="92"/>
        <v>0</v>
      </c>
      <c r="BA97" s="66">
        <f t="shared" si="93"/>
        <v>0</v>
      </c>
      <c r="BB97" s="239"/>
      <c r="BC97" s="234"/>
      <c r="BD97" s="243"/>
      <c r="BE97" s="65"/>
      <c r="BF97" s="79"/>
      <c r="BG97" s="62"/>
      <c r="BH97" s="65">
        <f t="shared" si="91"/>
        <v>0</v>
      </c>
      <c r="BI97" s="65">
        <f t="shared" si="94"/>
        <v>0</v>
      </c>
      <c r="BJ97" s="65">
        <f t="shared" si="82"/>
        <v>0</v>
      </c>
      <c r="BK97" s="66">
        <f t="shared" si="77"/>
        <v>0</v>
      </c>
      <c r="BL97" s="234"/>
      <c r="BM97" s="152"/>
      <c r="BN97" s="215"/>
      <c r="BO97" s="84"/>
      <c r="BQ97" s="84"/>
      <c r="BR97" s="65">
        <f t="shared" si="95"/>
        <v>0</v>
      </c>
      <c r="BS97" s="65">
        <f t="shared" si="83"/>
        <v>0</v>
      </c>
      <c r="BT97" s="65">
        <f t="shared" si="99"/>
        <v>0</v>
      </c>
      <c r="BU97" s="66">
        <f t="shared" si="78"/>
        <v>0</v>
      </c>
      <c r="BV97" s="152"/>
      <c r="BW97" s="215"/>
      <c r="BY97" s="84"/>
      <c r="CA97" s="84"/>
      <c r="CB97" s="65">
        <f t="shared" si="81"/>
        <v>0</v>
      </c>
      <c r="CC97" s="65">
        <f t="shared" si="100"/>
        <v>0</v>
      </c>
      <c r="CD97" s="65">
        <f t="shared" si="101"/>
        <v>0</v>
      </c>
      <c r="CE97" s="66">
        <f t="shared" si="79"/>
        <v>0</v>
      </c>
    </row>
    <row r="98" spans="1:83" ht="12.9" customHeight="1" x14ac:dyDescent="0.3">
      <c r="A98" s="59">
        <v>91</v>
      </c>
      <c r="B98" s="59"/>
      <c r="C98" s="59"/>
      <c r="D98" s="59"/>
      <c r="E98" s="59"/>
      <c r="F98" s="59"/>
      <c r="G98" s="65"/>
      <c r="H98" s="65"/>
      <c r="I98" s="65"/>
      <c r="J98" s="65">
        <f t="shared" si="84"/>
        <v>0</v>
      </c>
      <c r="K98" s="65">
        <f t="shared" si="85"/>
        <v>0</v>
      </c>
      <c r="L98" s="65">
        <f t="shared" si="96"/>
        <v>0</v>
      </c>
      <c r="M98" s="66">
        <f t="shared" si="73"/>
        <v>0</v>
      </c>
      <c r="N98" s="155"/>
      <c r="O98" s="59"/>
      <c r="P98" s="59"/>
      <c r="Q98" s="65"/>
      <c r="R98" s="65"/>
      <c r="S98" s="65"/>
      <c r="T98" s="65">
        <f t="shared" si="86"/>
        <v>0</v>
      </c>
      <c r="U98" s="65">
        <f t="shared" si="97"/>
        <v>0</v>
      </c>
      <c r="V98" s="65">
        <f t="shared" si="70"/>
        <v>0</v>
      </c>
      <c r="W98" s="66">
        <f t="shared" si="74"/>
        <v>0</v>
      </c>
      <c r="X98" s="59"/>
      <c r="Y98" s="59"/>
      <c r="Z98" s="239"/>
      <c r="AA98" s="65"/>
      <c r="AB98" s="65"/>
      <c r="AD98" s="65">
        <f t="shared" si="98"/>
        <v>0</v>
      </c>
      <c r="AE98" s="65">
        <f t="shared" si="71"/>
        <v>0</v>
      </c>
      <c r="AF98" s="65">
        <f t="shared" si="87"/>
        <v>0</v>
      </c>
      <c r="AG98" s="66">
        <f t="shared" si="75"/>
        <v>0</v>
      </c>
      <c r="AH98" s="59"/>
      <c r="AI98" s="239"/>
      <c r="AJ98" s="234"/>
      <c r="AK98" s="65"/>
      <c r="AL98" s="65"/>
      <c r="AN98" s="65">
        <f t="shared" si="72"/>
        <v>0</v>
      </c>
      <c r="AO98" s="65">
        <f t="shared" si="88"/>
        <v>0</v>
      </c>
      <c r="AP98" s="65">
        <f t="shared" si="80"/>
        <v>0</v>
      </c>
      <c r="AQ98" s="66">
        <f t="shared" si="76"/>
        <v>0</v>
      </c>
      <c r="AR98" s="239"/>
      <c r="AS98" s="234"/>
      <c r="AT98" s="136"/>
      <c r="AU98" s="65"/>
      <c r="AV98" s="79"/>
      <c r="AW98" s="62"/>
      <c r="AX98" s="65">
        <f t="shared" si="89"/>
        <v>0</v>
      </c>
      <c r="AY98" s="65">
        <f t="shared" si="90"/>
        <v>0</v>
      </c>
      <c r="AZ98" s="65">
        <f t="shared" si="92"/>
        <v>0</v>
      </c>
      <c r="BA98" s="66">
        <f t="shared" si="93"/>
        <v>0</v>
      </c>
      <c r="BB98" s="239"/>
      <c r="BC98" s="234"/>
      <c r="BD98" s="243"/>
      <c r="BE98" s="65"/>
      <c r="BF98" s="79"/>
      <c r="BG98" s="62"/>
      <c r="BH98" s="65">
        <f t="shared" si="91"/>
        <v>0</v>
      </c>
      <c r="BI98" s="65">
        <f t="shared" si="94"/>
        <v>0</v>
      </c>
      <c r="BJ98" s="65">
        <f t="shared" si="82"/>
        <v>0</v>
      </c>
      <c r="BK98" s="66">
        <f t="shared" si="77"/>
        <v>0</v>
      </c>
      <c r="BL98" s="234"/>
      <c r="BM98" s="152"/>
      <c r="BN98" s="215"/>
      <c r="BO98" s="84"/>
      <c r="BQ98" s="84"/>
      <c r="BR98" s="65">
        <f t="shared" si="95"/>
        <v>0</v>
      </c>
      <c r="BS98" s="65">
        <f t="shared" si="83"/>
        <v>0</v>
      </c>
      <c r="BT98" s="65">
        <f t="shared" si="99"/>
        <v>0</v>
      </c>
      <c r="BU98" s="66">
        <f t="shared" si="78"/>
        <v>0</v>
      </c>
      <c r="BV98" s="152"/>
      <c r="BW98" s="215"/>
      <c r="BY98" s="84"/>
      <c r="CA98" s="84"/>
      <c r="CB98" s="65">
        <f t="shared" si="81"/>
        <v>0</v>
      </c>
      <c r="CC98" s="65">
        <f t="shared" si="100"/>
        <v>0</v>
      </c>
      <c r="CD98" s="65">
        <f t="shared" si="101"/>
        <v>0</v>
      </c>
      <c r="CE98" s="66">
        <f t="shared" si="79"/>
        <v>0</v>
      </c>
    </row>
    <row r="99" spans="1:83" ht="12.9" customHeight="1" x14ac:dyDescent="0.3">
      <c r="A99" s="59">
        <v>92</v>
      </c>
      <c r="B99" s="59"/>
      <c r="C99" s="59"/>
      <c r="D99" s="59"/>
      <c r="E99" s="59"/>
      <c r="F99" s="59"/>
      <c r="G99" s="65"/>
      <c r="H99" s="65"/>
      <c r="I99" s="65"/>
      <c r="J99" s="65">
        <f t="shared" si="84"/>
        <v>0</v>
      </c>
      <c r="K99" s="65">
        <f t="shared" si="85"/>
        <v>0</v>
      </c>
      <c r="L99" s="65">
        <f t="shared" si="96"/>
        <v>0</v>
      </c>
      <c r="M99" s="66">
        <f t="shared" si="73"/>
        <v>0</v>
      </c>
      <c r="N99" s="155"/>
      <c r="O99" s="59"/>
      <c r="P99" s="59"/>
      <c r="Q99" s="65"/>
      <c r="R99" s="65"/>
      <c r="S99" s="65"/>
      <c r="T99" s="65">
        <f t="shared" si="86"/>
        <v>0</v>
      </c>
      <c r="U99" s="65">
        <f t="shared" si="97"/>
        <v>0</v>
      </c>
      <c r="V99" s="65">
        <f t="shared" si="70"/>
        <v>0</v>
      </c>
      <c r="W99" s="66">
        <f t="shared" si="74"/>
        <v>0</v>
      </c>
      <c r="X99" s="59"/>
      <c r="Y99" s="59"/>
      <c r="Z99" s="233"/>
      <c r="AA99" s="65"/>
      <c r="AB99" s="65"/>
      <c r="AD99" s="65">
        <f t="shared" si="98"/>
        <v>0</v>
      </c>
      <c r="AE99" s="65">
        <f t="shared" si="71"/>
        <v>0</v>
      </c>
      <c r="AF99" s="65">
        <f t="shared" si="87"/>
        <v>0</v>
      </c>
      <c r="AG99" s="66">
        <f t="shared" si="75"/>
        <v>0</v>
      </c>
      <c r="AH99" s="59"/>
      <c r="AI99" s="233"/>
      <c r="AJ99" s="234"/>
      <c r="AK99" s="65"/>
      <c r="AL99" s="65"/>
      <c r="AN99" s="65">
        <f t="shared" si="72"/>
        <v>0</v>
      </c>
      <c r="AO99" s="65">
        <f t="shared" si="88"/>
        <v>0</v>
      </c>
      <c r="AP99" s="65">
        <f t="shared" si="80"/>
        <v>0</v>
      </c>
      <c r="AQ99" s="66">
        <f t="shared" si="76"/>
        <v>0</v>
      </c>
      <c r="AR99" s="233"/>
      <c r="AS99" s="234"/>
      <c r="AT99" s="136"/>
      <c r="AU99" s="65"/>
      <c r="AV99" s="79"/>
      <c r="AW99" s="62"/>
      <c r="AX99" s="65">
        <f t="shared" si="89"/>
        <v>0</v>
      </c>
      <c r="AY99" s="65">
        <f t="shared" si="90"/>
        <v>0</v>
      </c>
      <c r="AZ99" s="65">
        <f t="shared" si="92"/>
        <v>0</v>
      </c>
      <c r="BA99" s="66">
        <f t="shared" si="93"/>
        <v>0</v>
      </c>
      <c r="BB99" s="233"/>
      <c r="BC99" s="234"/>
      <c r="BD99" s="243"/>
      <c r="BE99" s="65"/>
      <c r="BF99" s="79"/>
      <c r="BG99" s="62"/>
      <c r="BH99" s="65">
        <f t="shared" si="91"/>
        <v>0</v>
      </c>
      <c r="BI99" s="65">
        <f t="shared" si="94"/>
        <v>0</v>
      </c>
      <c r="BJ99" s="65">
        <f t="shared" si="82"/>
        <v>0</v>
      </c>
      <c r="BK99" s="66">
        <f t="shared" si="77"/>
        <v>0</v>
      </c>
      <c r="BL99" s="234"/>
      <c r="BM99" s="152"/>
      <c r="BN99" s="215"/>
      <c r="BO99" s="84"/>
      <c r="BQ99" s="84"/>
      <c r="BR99" s="65">
        <f t="shared" si="95"/>
        <v>0</v>
      </c>
      <c r="BS99" s="65">
        <f t="shared" si="83"/>
        <v>0</v>
      </c>
      <c r="BT99" s="65">
        <f t="shared" si="99"/>
        <v>0</v>
      </c>
      <c r="BU99" s="66">
        <f t="shared" si="78"/>
        <v>0</v>
      </c>
      <c r="BV99" s="152"/>
      <c r="BW99" s="215"/>
      <c r="BY99" s="84"/>
      <c r="CA99" s="84"/>
      <c r="CB99" s="65">
        <f t="shared" si="81"/>
        <v>0</v>
      </c>
      <c r="CC99" s="65">
        <f t="shared" si="100"/>
        <v>0</v>
      </c>
      <c r="CD99" s="65">
        <f t="shared" si="101"/>
        <v>0</v>
      </c>
      <c r="CE99" s="66">
        <f t="shared" si="79"/>
        <v>0</v>
      </c>
    </row>
    <row r="100" spans="1:83" ht="12.9" customHeight="1" x14ac:dyDescent="0.3">
      <c r="A100" s="59">
        <v>93</v>
      </c>
      <c r="B100" s="59"/>
      <c r="C100" s="59"/>
      <c r="D100" s="59"/>
      <c r="E100" s="59"/>
      <c r="F100" s="59"/>
      <c r="G100" s="65"/>
      <c r="H100" s="65"/>
      <c r="I100" s="65"/>
      <c r="J100" s="65">
        <f t="shared" si="84"/>
        <v>0</v>
      </c>
      <c r="K100" s="65">
        <f t="shared" si="85"/>
        <v>0</v>
      </c>
      <c r="L100" s="65">
        <f t="shared" si="96"/>
        <v>0</v>
      </c>
      <c r="M100" s="66">
        <f t="shared" si="73"/>
        <v>0</v>
      </c>
      <c r="N100" s="155"/>
      <c r="O100" s="59"/>
      <c r="P100" s="59"/>
      <c r="Q100" s="65"/>
      <c r="R100" s="65"/>
      <c r="S100" s="65"/>
      <c r="T100" s="65">
        <f t="shared" si="86"/>
        <v>0</v>
      </c>
      <c r="U100" s="65">
        <f t="shared" si="97"/>
        <v>0</v>
      </c>
      <c r="V100" s="65">
        <f t="shared" si="70"/>
        <v>0</v>
      </c>
      <c r="W100" s="66">
        <f t="shared" si="74"/>
        <v>0</v>
      </c>
      <c r="X100" s="59"/>
      <c r="Y100" s="59"/>
      <c r="Z100" s="233"/>
      <c r="AA100" s="65"/>
      <c r="AB100" s="65"/>
      <c r="AD100" s="65">
        <f t="shared" si="98"/>
        <v>0</v>
      </c>
      <c r="AE100" s="65">
        <f t="shared" si="71"/>
        <v>0</v>
      </c>
      <c r="AF100" s="65">
        <f t="shared" si="87"/>
        <v>0</v>
      </c>
      <c r="AG100" s="66">
        <f t="shared" si="75"/>
        <v>0</v>
      </c>
      <c r="AH100" s="59"/>
      <c r="AI100" s="233"/>
      <c r="AJ100" s="234"/>
      <c r="AK100" s="65"/>
      <c r="AL100" s="65"/>
      <c r="AN100" s="65">
        <f t="shared" si="72"/>
        <v>0</v>
      </c>
      <c r="AO100" s="65">
        <f t="shared" si="88"/>
        <v>0</v>
      </c>
      <c r="AP100" s="65">
        <f t="shared" si="80"/>
        <v>0</v>
      </c>
      <c r="AQ100" s="66">
        <f t="shared" si="76"/>
        <v>0</v>
      </c>
      <c r="AR100" s="233"/>
      <c r="AS100" s="234"/>
      <c r="AT100" s="136"/>
      <c r="AU100" s="65"/>
      <c r="AV100" s="79"/>
      <c r="AW100" s="62"/>
      <c r="AX100" s="65">
        <f t="shared" si="89"/>
        <v>0</v>
      </c>
      <c r="AY100" s="65">
        <f t="shared" si="90"/>
        <v>0</v>
      </c>
      <c r="AZ100" s="65">
        <f t="shared" si="92"/>
        <v>0</v>
      </c>
      <c r="BA100" s="66">
        <f t="shared" si="93"/>
        <v>0</v>
      </c>
      <c r="BB100" s="233"/>
      <c r="BC100" s="234"/>
      <c r="BD100" s="243"/>
      <c r="BE100" s="65"/>
      <c r="BF100" s="79"/>
      <c r="BG100" s="62"/>
      <c r="BH100" s="65">
        <f t="shared" si="91"/>
        <v>0</v>
      </c>
      <c r="BI100" s="65">
        <f t="shared" si="94"/>
        <v>0</v>
      </c>
      <c r="BJ100" s="65">
        <f t="shared" si="82"/>
        <v>0</v>
      </c>
      <c r="BK100" s="66">
        <f t="shared" si="77"/>
        <v>0</v>
      </c>
      <c r="BL100" s="234"/>
      <c r="BM100" s="152"/>
      <c r="BN100" s="215"/>
      <c r="BO100" s="84"/>
      <c r="BQ100" s="84"/>
      <c r="BR100" s="65">
        <f t="shared" si="95"/>
        <v>0</v>
      </c>
      <c r="BS100" s="65">
        <f t="shared" si="83"/>
        <v>0</v>
      </c>
      <c r="BT100" s="65">
        <f t="shared" si="99"/>
        <v>0</v>
      </c>
      <c r="BU100" s="66">
        <f t="shared" si="78"/>
        <v>0</v>
      </c>
      <c r="BV100" s="152"/>
      <c r="BW100" s="215"/>
      <c r="BY100" s="84"/>
      <c r="CA100" s="84"/>
      <c r="CB100" s="65">
        <f t="shared" si="81"/>
        <v>0</v>
      </c>
      <c r="CC100" s="65">
        <f t="shared" si="100"/>
        <v>0</v>
      </c>
      <c r="CD100" s="65">
        <f t="shared" si="101"/>
        <v>0</v>
      </c>
      <c r="CE100" s="66">
        <f t="shared" si="79"/>
        <v>0</v>
      </c>
    </row>
    <row r="101" spans="1:83" ht="12.9" customHeight="1" x14ac:dyDescent="0.3">
      <c r="A101" s="59">
        <v>94</v>
      </c>
      <c r="B101" s="59"/>
      <c r="C101" s="59"/>
      <c r="D101" s="59"/>
      <c r="E101" s="59"/>
      <c r="F101" s="59"/>
      <c r="G101" s="65"/>
      <c r="H101" s="65"/>
      <c r="I101" s="65"/>
      <c r="J101" s="65">
        <f t="shared" si="84"/>
        <v>0</v>
      </c>
      <c r="K101" s="65">
        <f t="shared" si="85"/>
        <v>0</v>
      </c>
      <c r="L101" s="65">
        <f t="shared" si="96"/>
        <v>0</v>
      </c>
      <c r="M101" s="66">
        <f t="shared" si="73"/>
        <v>0</v>
      </c>
      <c r="N101" s="155"/>
      <c r="O101" s="59"/>
      <c r="P101" s="59"/>
      <c r="Q101" s="65"/>
      <c r="R101" s="65"/>
      <c r="S101" s="65"/>
      <c r="T101" s="65">
        <f t="shared" si="86"/>
        <v>0</v>
      </c>
      <c r="U101" s="65">
        <f t="shared" si="97"/>
        <v>0</v>
      </c>
      <c r="V101" s="65">
        <f t="shared" si="70"/>
        <v>0</v>
      </c>
      <c r="W101" s="66">
        <f t="shared" si="74"/>
        <v>0</v>
      </c>
      <c r="X101" s="59"/>
      <c r="Y101" s="59"/>
      <c r="Z101" s="233"/>
      <c r="AA101" s="65"/>
      <c r="AB101" s="65"/>
      <c r="AD101" s="65">
        <f t="shared" si="98"/>
        <v>0</v>
      </c>
      <c r="AE101" s="65">
        <f t="shared" si="71"/>
        <v>0</v>
      </c>
      <c r="AF101" s="65">
        <f t="shared" si="87"/>
        <v>0</v>
      </c>
      <c r="AG101" s="66">
        <f t="shared" si="75"/>
        <v>0</v>
      </c>
      <c r="AH101" s="59"/>
      <c r="AI101" s="233"/>
      <c r="AJ101" s="234"/>
      <c r="AK101" s="65"/>
      <c r="AL101" s="65"/>
      <c r="AN101" s="65">
        <f t="shared" si="72"/>
        <v>0</v>
      </c>
      <c r="AO101" s="65">
        <f t="shared" si="88"/>
        <v>0</v>
      </c>
      <c r="AP101" s="65">
        <f t="shared" si="80"/>
        <v>0</v>
      </c>
      <c r="AQ101" s="66">
        <f t="shared" si="76"/>
        <v>0</v>
      </c>
      <c r="AR101" s="233"/>
      <c r="AS101" s="234"/>
      <c r="AT101" s="136"/>
      <c r="AU101" s="65"/>
      <c r="AV101" s="79"/>
      <c r="AW101" s="62"/>
      <c r="AX101" s="65">
        <f t="shared" si="89"/>
        <v>0</v>
      </c>
      <c r="AY101" s="65">
        <f t="shared" si="90"/>
        <v>0</v>
      </c>
      <c r="AZ101" s="65">
        <f t="shared" si="92"/>
        <v>0</v>
      </c>
      <c r="BA101" s="66">
        <f t="shared" si="93"/>
        <v>0</v>
      </c>
      <c r="BB101" s="233"/>
      <c r="BC101" s="234"/>
      <c r="BD101" s="243"/>
      <c r="BE101" s="65"/>
      <c r="BF101" s="79"/>
      <c r="BG101" s="62"/>
      <c r="BH101" s="65">
        <f t="shared" si="91"/>
        <v>0</v>
      </c>
      <c r="BI101" s="65">
        <f t="shared" si="94"/>
        <v>0</v>
      </c>
      <c r="BJ101" s="65">
        <f t="shared" si="82"/>
        <v>0</v>
      </c>
      <c r="BK101" s="66">
        <f t="shared" si="77"/>
        <v>0</v>
      </c>
      <c r="BL101" s="234"/>
      <c r="BM101" s="152"/>
      <c r="BN101" s="215"/>
      <c r="BO101" s="84"/>
      <c r="BQ101" s="84"/>
      <c r="BR101" s="65">
        <f t="shared" si="95"/>
        <v>0</v>
      </c>
      <c r="BS101" s="65">
        <f t="shared" si="83"/>
        <v>0</v>
      </c>
      <c r="BT101" s="65">
        <f t="shared" si="99"/>
        <v>0</v>
      </c>
      <c r="BU101" s="66">
        <f t="shared" si="78"/>
        <v>0</v>
      </c>
      <c r="BV101" s="152"/>
      <c r="BW101" s="215"/>
      <c r="BY101" s="84"/>
      <c r="CA101" s="84"/>
      <c r="CB101" s="65">
        <f t="shared" si="81"/>
        <v>0</v>
      </c>
      <c r="CC101" s="65">
        <f t="shared" si="100"/>
        <v>0</v>
      </c>
      <c r="CD101" s="65">
        <f t="shared" si="101"/>
        <v>0</v>
      </c>
      <c r="CE101" s="66">
        <f t="shared" si="79"/>
        <v>0</v>
      </c>
    </row>
    <row r="102" spans="1:83" ht="12.9" customHeight="1" x14ac:dyDescent="0.3">
      <c r="A102" s="59">
        <v>95</v>
      </c>
      <c r="B102" s="59"/>
      <c r="C102" s="59"/>
      <c r="D102" s="59"/>
      <c r="E102" s="59"/>
      <c r="F102" s="59"/>
      <c r="G102" s="65"/>
      <c r="H102" s="65"/>
      <c r="I102" s="65"/>
      <c r="J102" s="65">
        <f t="shared" si="84"/>
        <v>0</v>
      </c>
      <c r="K102" s="65">
        <f t="shared" si="85"/>
        <v>0</v>
      </c>
      <c r="L102" s="65">
        <f t="shared" si="96"/>
        <v>0</v>
      </c>
      <c r="M102" s="66">
        <f t="shared" si="73"/>
        <v>0</v>
      </c>
      <c r="N102" s="155"/>
      <c r="O102" s="59"/>
      <c r="P102" s="59"/>
      <c r="Q102" s="65"/>
      <c r="R102" s="65"/>
      <c r="S102" s="65"/>
      <c r="T102" s="65">
        <f t="shared" si="86"/>
        <v>0</v>
      </c>
      <c r="U102" s="65">
        <f t="shared" si="97"/>
        <v>0</v>
      </c>
      <c r="V102" s="65">
        <f t="shared" si="70"/>
        <v>0</v>
      </c>
      <c r="W102" s="66">
        <f t="shared" si="74"/>
        <v>0</v>
      </c>
      <c r="X102" s="59"/>
      <c r="Y102" s="59"/>
      <c r="Z102" s="239"/>
      <c r="AA102" s="65"/>
      <c r="AB102" s="65"/>
      <c r="AD102" s="65">
        <f t="shared" si="98"/>
        <v>0</v>
      </c>
      <c r="AE102" s="65">
        <f t="shared" si="71"/>
        <v>0</v>
      </c>
      <c r="AF102" s="65">
        <f t="shared" si="87"/>
        <v>0</v>
      </c>
      <c r="AG102" s="66">
        <f t="shared" si="75"/>
        <v>0</v>
      </c>
      <c r="AH102" s="59"/>
      <c r="AI102" s="239"/>
      <c r="AJ102" s="234"/>
      <c r="AK102" s="65"/>
      <c r="AL102" s="65"/>
      <c r="AN102" s="65">
        <f t="shared" si="72"/>
        <v>0</v>
      </c>
      <c r="AO102" s="65">
        <f t="shared" si="88"/>
        <v>0</v>
      </c>
      <c r="AP102" s="65">
        <f t="shared" si="80"/>
        <v>0</v>
      </c>
      <c r="AQ102" s="66">
        <f t="shared" si="76"/>
        <v>0</v>
      </c>
      <c r="AR102" s="239"/>
      <c r="AS102" s="234"/>
      <c r="AT102" s="136"/>
      <c r="AU102" s="65"/>
      <c r="AV102" s="79"/>
      <c r="AW102" s="62"/>
      <c r="AX102" s="65">
        <f t="shared" si="89"/>
        <v>0</v>
      </c>
      <c r="AY102" s="65">
        <f t="shared" si="90"/>
        <v>0</v>
      </c>
      <c r="AZ102" s="65">
        <f t="shared" si="92"/>
        <v>0</v>
      </c>
      <c r="BA102" s="66">
        <f t="shared" si="93"/>
        <v>0</v>
      </c>
      <c r="BB102" s="239"/>
      <c r="BC102" s="234"/>
      <c r="BD102" s="243"/>
      <c r="BE102" s="65"/>
      <c r="BF102" s="79"/>
      <c r="BG102" s="62"/>
      <c r="BH102" s="65">
        <f t="shared" si="91"/>
        <v>0</v>
      </c>
      <c r="BI102" s="65">
        <f t="shared" si="94"/>
        <v>0</v>
      </c>
      <c r="BJ102" s="65">
        <f t="shared" si="82"/>
        <v>0</v>
      </c>
      <c r="BK102" s="66">
        <f t="shared" si="77"/>
        <v>0</v>
      </c>
      <c r="BL102" s="234"/>
      <c r="BM102" s="152"/>
      <c r="BN102" s="215"/>
      <c r="BO102" s="84"/>
      <c r="BQ102" s="84"/>
      <c r="BR102" s="65">
        <f t="shared" si="95"/>
        <v>0</v>
      </c>
      <c r="BS102" s="65">
        <f t="shared" si="83"/>
        <v>0</v>
      </c>
      <c r="BT102" s="65">
        <f t="shared" si="99"/>
        <v>0</v>
      </c>
      <c r="BU102" s="66">
        <f t="shared" si="78"/>
        <v>0</v>
      </c>
      <c r="BV102" s="152"/>
      <c r="BW102" s="215"/>
      <c r="BY102" s="84"/>
      <c r="CA102" s="84"/>
      <c r="CB102" s="65">
        <f t="shared" si="81"/>
        <v>0</v>
      </c>
      <c r="CC102" s="65">
        <f t="shared" si="100"/>
        <v>0</v>
      </c>
      <c r="CD102" s="65">
        <f t="shared" si="101"/>
        <v>0</v>
      </c>
      <c r="CE102" s="66">
        <f t="shared" si="79"/>
        <v>0</v>
      </c>
    </row>
    <row r="103" spans="1:83" ht="12.9" customHeight="1" x14ac:dyDescent="0.3">
      <c r="A103" s="59">
        <v>96</v>
      </c>
      <c r="B103" s="59"/>
      <c r="C103" s="59"/>
      <c r="D103" s="59"/>
      <c r="E103" s="59"/>
      <c r="F103" s="59"/>
      <c r="G103" s="65"/>
      <c r="H103" s="65"/>
      <c r="I103" s="65"/>
      <c r="J103" s="65">
        <f t="shared" si="84"/>
        <v>0</v>
      </c>
      <c r="K103" s="65">
        <f t="shared" si="85"/>
        <v>0</v>
      </c>
      <c r="L103" s="65">
        <f t="shared" si="96"/>
        <v>0</v>
      </c>
      <c r="M103" s="66">
        <f t="shared" si="73"/>
        <v>0</v>
      </c>
      <c r="N103" s="155"/>
      <c r="O103" s="59"/>
      <c r="P103" s="59"/>
      <c r="Q103" s="65"/>
      <c r="R103" s="65"/>
      <c r="S103" s="65"/>
      <c r="T103" s="65">
        <f t="shared" si="86"/>
        <v>0</v>
      </c>
      <c r="U103" s="65">
        <f t="shared" si="97"/>
        <v>0</v>
      </c>
      <c r="V103" s="65">
        <f t="shared" si="70"/>
        <v>0</v>
      </c>
      <c r="W103" s="66">
        <f t="shared" si="74"/>
        <v>0</v>
      </c>
      <c r="X103" s="59"/>
      <c r="Y103" s="59"/>
      <c r="Z103" s="239"/>
      <c r="AA103" s="65"/>
      <c r="AB103" s="65"/>
      <c r="AD103" s="65">
        <f t="shared" si="98"/>
        <v>0</v>
      </c>
      <c r="AE103" s="65">
        <f t="shared" si="71"/>
        <v>0</v>
      </c>
      <c r="AF103" s="65">
        <f t="shared" si="87"/>
        <v>0</v>
      </c>
      <c r="AG103" s="66">
        <f t="shared" si="75"/>
        <v>0</v>
      </c>
      <c r="AH103" s="59"/>
      <c r="AI103" s="239"/>
      <c r="AJ103" s="234"/>
      <c r="AK103" s="65"/>
      <c r="AL103" s="65"/>
      <c r="AN103" s="65">
        <f t="shared" si="72"/>
        <v>0</v>
      </c>
      <c r="AO103" s="65">
        <f t="shared" si="88"/>
        <v>0</v>
      </c>
      <c r="AP103" s="65">
        <f t="shared" si="80"/>
        <v>0</v>
      </c>
      <c r="AQ103" s="66">
        <f t="shared" si="76"/>
        <v>0</v>
      </c>
      <c r="AR103" s="239"/>
      <c r="AS103" s="234"/>
      <c r="AT103" s="136"/>
      <c r="AU103" s="65"/>
      <c r="AV103" s="79"/>
      <c r="AW103" s="62"/>
      <c r="AX103" s="65">
        <f t="shared" si="89"/>
        <v>0</v>
      </c>
      <c r="AY103" s="65">
        <f t="shared" si="90"/>
        <v>0</v>
      </c>
      <c r="AZ103" s="65">
        <f t="shared" si="92"/>
        <v>0</v>
      </c>
      <c r="BA103" s="66">
        <f t="shared" si="93"/>
        <v>0</v>
      </c>
      <c r="BB103" s="239"/>
      <c r="BC103" s="234"/>
      <c r="BD103" s="243"/>
      <c r="BE103" s="65"/>
      <c r="BF103" s="79"/>
      <c r="BG103" s="62"/>
      <c r="BH103" s="65">
        <f t="shared" si="91"/>
        <v>0</v>
      </c>
      <c r="BI103" s="65">
        <f t="shared" si="94"/>
        <v>0</v>
      </c>
      <c r="BJ103" s="65">
        <f t="shared" si="82"/>
        <v>0</v>
      </c>
      <c r="BK103" s="66">
        <f t="shared" si="77"/>
        <v>0</v>
      </c>
      <c r="BL103" s="234"/>
      <c r="BM103" s="152"/>
      <c r="BN103" s="215"/>
      <c r="BO103" s="84"/>
      <c r="BQ103" s="84"/>
      <c r="BR103" s="65">
        <f t="shared" si="95"/>
        <v>0</v>
      </c>
      <c r="BS103" s="65">
        <f t="shared" si="83"/>
        <v>0</v>
      </c>
      <c r="BT103" s="65">
        <f t="shared" si="99"/>
        <v>0</v>
      </c>
      <c r="BU103" s="66">
        <f t="shared" si="78"/>
        <v>0</v>
      </c>
      <c r="BV103" s="152"/>
      <c r="BW103" s="215"/>
      <c r="BY103" s="84"/>
      <c r="CA103" s="84"/>
      <c r="CB103" s="65">
        <f t="shared" si="81"/>
        <v>0</v>
      </c>
      <c r="CC103" s="65">
        <f t="shared" si="100"/>
        <v>0</v>
      </c>
      <c r="CD103" s="65">
        <f t="shared" si="101"/>
        <v>0</v>
      </c>
      <c r="CE103" s="66">
        <f t="shared" si="79"/>
        <v>0</v>
      </c>
    </row>
    <row r="104" spans="1:83" ht="12.9" customHeight="1" x14ac:dyDescent="0.3">
      <c r="A104" s="59">
        <v>97</v>
      </c>
      <c r="B104" s="59"/>
      <c r="C104" s="59"/>
      <c r="D104" s="59"/>
      <c r="E104" s="59"/>
      <c r="F104" s="59"/>
      <c r="G104" s="65"/>
      <c r="H104" s="65"/>
      <c r="I104" s="65"/>
      <c r="J104" s="65">
        <f t="shared" si="84"/>
        <v>0</v>
      </c>
      <c r="K104" s="65">
        <f t="shared" si="85"/>
        <v>0</v>
      </c>
      <c r="L104" s="65">
        <f t="shared" si="96"/>
        <v>0</v>
      </c>
      <c r="M104" s="66">
        <f t="shared" ref="M104:M135" si="102">SUM(J104+G104,K104+H104,L104+I104)-MIN(J104+G104,K104+H104,L104+I104)</f>
        <v>0</v>
      </c>
      <c r="N104" s="155"/>
      <c r="O104" s="59"/>
      <c r="P104" s="59"/>
      <c r="Q104" s="65"/>
      <c r="R104" s="65"/>
      <c r="S104" s="65"/>
      <c r="T104" s="65">
        <f t="shared" si="86"/>
        <v>0</v>
      </c>
      <c r="U104" s="65">
        <f t="shared" si="97"/>
        <v>0</v>
      </c>
      <c r="V104" s="65">
        <f t="shared" si="70"/>
        <v>0</v>
      </c>
      <c r="W104" s="66">
        <f t="shared" ref="W104:W135" si="103">SUM(T104+Q104,U104+R104,V104+S104)-MIN(T104+Q104,U104+R104,V104+S104)</f>
        <v>0</v>
      </c>
      <c r="X104" s="59"/>
      <c r="Y104" s="59"/>
      <c r="Z104" s="239"/>
      <c r="AA104" s="65"/>
      <c r="AB104" s="65"/>
      <c r="AD104" s="65">
        <f t="shared" si="98"/>
        <v>0</v>
      </c>
      <c r="AE104" s="65">
        <f t="shared" si="71"/>
        <v>0</v>
      </c>
      <c r="AF104" s="65">
        <f t="shared" si="87"/>
        <v>0</v>
      </c>
      <c r="AG104" s="66">
        <f t="shared" ref="AG104:AG135" si="104">SUM(AD104+AA104,AE104+AB104,AF104+AC104)-MIN(AD104+AA104,AE104+AB104,AF104+AC104)</f>
        <v>0</v>
      </c>
      <c r="AH104" s="59"/>
      <c r="AI104" s="239"/>
      <c r="AJ104" s="234"/>
      <c r="AK104" s="65"/>
      <c r="AL104" s="65"/>
      <c r="AN104" s="65">
        <f t="shared" si="72"/>
        <v>0</v>
      </c>
      <c r="AO104" s="65">
        <f t="shared" si="88"/>
        <v>0</v>
      </c>
      <c r="AP104" s="65">
        <f t="shared" si="80"/>
        <v>0</v>
      </c>
      <c r="AQ104" s="66">
        <f t="shared" ref="AQ104:AQ135" si="105">SUM(AN104+AK104,AO104+AL104,AP104+AM104)-MIN(AN104+AK104,AO104+AL104,AP104+AM104)</f>
        <v>0</v>
      </c>
      <c r="AR104" s="239"/>
      <c r="AS104" s="234"/>
      <c r="AT104" s="136"/>
      <c r="AU104" s="65"/>
      <c r="AV104" s="79"/>
      <c r="AW104" s="62"/>
      <c r="AX104" s="65">
        <f t="shared" si="89"/>
        <v>0</v>
      </c>
      <c r="AY104" s="65">
        <f t="shared" si="90"/>
        <v>0</v>
      </c>
      <c r="AZ104" s="65">
        <f t="shared" si="92"/>
        <v>0</v>
      </c>
      <c r="BA104" s="66">
        <f t="shared" si="93"/>
        <v>0</v>
      </c>
      <c r="BB104" s="239"/>
      <c r="BC104" s="234"/>
      <c r="BD104" s="243"/>
      <c r="BE104" s="65"/>
      <c r="BF104" s="79"/>
      <c r="BG104" s="62"/>
      <c r="BH104" s="65">
        <f t="shared" si="91"/>
        <v>0</v>
      </c>
      <c r="BI104" s="65">
        <f t="shared" si="94"/>
        <v>0</v>
      </c>
      <c r="BJ104" s="65">
        <f t="shared" si="82"/>
        <v>0</v>
      </c>
      <c r="BK104" s="66">
        <f t="shared" ref="BK104:BK135" si="106">SUM(BH104+BE104,BI104+BF104,BJ104+BG104)-MIN(BH104+BE104,BI104+BF104,BJ104+BG104)</f>
        <v>0</v>
      </c>
      <c r="BL104" s="234"/>
      <c r="BM104" s="152"/>
      <c r="BN104" s="215"/>
      <c r="BO104" s="84"/>
      <c r="BQ104" s="84"/>
      <c r="BR104" s="65">
        <f t="shared" si="95"/>
        <v>0</v>
      </c>
      <c r="BS104" s="65">
        <f t="shared" si="83"/>
        <v>0</v>
      </c>
      <c r="BT104" s="65">
        <f t="shared" si="99"/>
        <v>0</v>
      </c>
      <c r="BU104" s="66">
        <f t="shared" ref="BU104:BU135" si="107">SUM(BR104+BO104,BS104+BP104,BT104+BQ104)-MIN(BR104+BO104,BS104+BP104,BT104+BQ104)</f>
        <v>0</v>
      </c>
      <c r="BV104" s="152"/>
      <c r="BW104" s="215"/>
      <c r="BY104" s="84"/>
      <c r="CA104" s="84"/>
      <c r="CB104" s="65">
        <f t="shared" si="81"/>
        <v>0</v>
      </c>
      <c r="CC104" s="65">
        <f t="shared" si="100"/>
        <v>0</v>
      </c>
      <c r="CD104" s="65">
        <f t="shared" si="101"/>
        <v>0</v>
      </c>
      <c r="CE104" s="66">
        <f t="shared" ref="CE104:CE135" si="108">SUM(CB104+BY104,CC104+BZ104,CD104+CA104)-MIN(CB104+BY104,CC104+BZ104,CD104+CA104)</f>
        <v>0</v>
      </c>
    </row>
    <row r="105" spans="1:83" ht="12.9" customHeight="1" x14ac:dyDescent="0.3">
      <c r="A105" s="59">
        <v>98</v>
      </c>
      <c r="B105" s="59"/>
      <c r="C105" s="59"/>
      <c r="D105" s="59"/>
      <c r="E105" s="59"/>
      <c r="F105" s="59"/>
      <c r="G105" s="65"/>
      <c r="H105" s="65"/>
      <c r="I105" s="65"/>
      <c r="J105" s="65">
        <f t="shared" si="84"/>
        <v>0</v>
      </c>
      <c r="K105" s="65">
        <f t="shared" si="85"/>
        <v>0</v>
      </c>
      <c r="L105" s="65">
        <f t="shared" si="96"/>
        <v>0</v>
      </c>
      <c r="M105" s="66">
        <f t="shared" si="102"/>
        <v>0</v>
      </c>
      <c r="N105" s="155"/>
      <c r="O105" s="59"/>
      <c r="P105" s="59"/>
      <c r="Q105" s="65"/>
      <c r="R105" s="65"/>
      <c r="S105" s="65"/>
      <c r="T105" s="65">
        <f t="shared" si="86"/>
        <v>0</v>
      </c>
      <c r="U105" s="65">
        <f t="shared" si="97"/>
        <v>0</v>
      </c>
      <c r="V105" s="65">
        <f t="shared" si="70"/>
        <v>0</v>
      </c>
      <c r="W105" s="66">
        <f t="shared" si="103"/>
        <v>0</v>
      </c>
      <c r="X105" s="59"/>
      <c r="Y105" s="59"/>
      <c r="Z105" s="233"/>
      <c r="AA105" s="65"/>
      <c r="AB105" s="65"/>
      <c r="AD105" s="65">
        <f t="shared" si="98"/>
        <v>0</v>
      </c>
      <c r="AE105" s="65">
        <f t="shared" si="71"/>
        <v>0</v>
      </c>
      <c r="AF105" s="65">
        <f t="shared" si="87"/>
        <v>0</v>
      </c>
      <c r="AG105" s="66">
        <f t="shared" si="104"/>
        <v>0</v>
      </c>
      <c r="AH105" s="59"/>
      <c r="AI105" s="233"/>
      <c r="AJ105" s="234"/>
      <c r="AK105" s="65"/>
      <c r="AL105" s="65"/>
      <c r="AN105" s="65">
        <f t="shared" si="72"/>
        <v>0</v>
      </c>
      <c r="AO105" s="65">
        <f t="shared" si="88"/>
        <v>0</v>
      </c>
      <c r="AP105" s="65">
        <f t="shared" si="80"/>
        <v>0</v>
      </c>
      <c r="AQ105" s="66">
        <f t="shared" si="105"/>
        <v>0</v>
      </c>
      <c r="AR105" s="233"/>
      <c r="AS105" s="234"/>
      <c r="AT105" s="136"/>
      <c r="AU105" s="65"/>
      <c r="AV105" s="79"/>
      <c r="AW105" s="62"/>
      <c r="AX105" s="65">
        <f t="shared" si="89"/>
        <v>0</v>
      </c>
      <c r="AY105" s="65">
        <f t="shared" si="90"/>
        <v>0</v>
      </c>
      <c r="AZ105" s="65">
        <f t="shared" si="92"/>
        <v>0</v>
      </c>
      <c r="BA105" s="66">
        <f t="shared" si="93"/>
        <v>0</v>
      </c>
      <c r="BB105" s="233"/>
      <c r="BC105" s="234"/>
      <c r="BD105" s="243"/>
      <c r="BE105" s="65"/>
      <c r="BF105" s="79"/>
      <c r="BG105" s="62"/>
      <c r="BH105" s="65">
        <f t="shared" si="91"/>
        <v>0</v>
      </c>
      <c r="BI105" s="65">
        <f t="shared" si="94"/>
        <v>0</v>
      </c>
      <c r="BJ105" s="65">
        <f t="shared" si="82"/>
        <v>0</v>
      </c>
      <c r="BK105" s="66">
        <f t="shared" si="106"/>
        <v>0</v>
      </c>
      <c r="BL105" s="234"/>
      <c r="BM105" s="152"/>
      <c r="BN105" s="215"/>
      <c r="BO105" s="84"/>
      <c r="BQ105" s="84"/>
      <c r="BR105" s="65">
        <f t="shared" si="95"/>
        <v>0</v>
      </c>
      <c r="BS105" s="65">
        <f t="shared" si="83"/>
        <v>0</v>
      </c>
      <c r="BT105" s="65">
        <f t="shared" si="99"/>
        <v>0</v>
      </c>
      <c r="BU105" s="66">
        <f t="shared" si="107"/>
        <v>0</v>
      </c>
      <c r="BV105" s="152"/>
      <c r="BW105" s="215"/>
      <c r="BY105" s="84"/>
      <c r="CA105" s="84"/>
      <c r="CB105" s="65">
        <f t="shared" si="81"/>
        <v>0</v>
      </c>
      <c r="CC105" s="65">
        <f t="shared" si="100"/>
        <v>0</v>
      </c>
      <c r="CD105" s="65">
        <f t="shared" si="101"/>
        <v>0</v>
      </c>
      <c r="CE105" s="66">
        <f t="shared" si="108"/>
        <v>0</v>
      </c>
    </row>
    <row r="106" spans="1:83" ht="12.9" customHeight="1" x14ac:dyDescent="0.3">
      <c r="A106" s="59">
        <v>99</v>
      </c>
      <c r="B106" s="59"/>
      <c r="C106" s="59"/>
      <c r="D106" s="59"/>
      <c r="E106" s="59"/>
      <c r="F106" s="59"/>
      <c r="G106" s="65"/>
      <c r="H106" s="65"/>
      <c r="I106" s="65"/>
      <c r="J106" s="65">
        <f t="shared" si="84"/>
        <v>0</v>
      </c>
      <c r="K106" s="65">
        <f t="shared" si="85"/>
        <v>0</v>
      </c>
      <c r="L106" s="65">
        <f t="shared" si="96"/>
        <v>0</v>
      </c>
      <c r="M106" s="66">
        <f t="shared" si="102"/>
        <v>0</v>
      </c>
      <c r="N106" s="155"/>
      <c r="O106" s="59"/>
      <c r="P106" s="59"/>
      <c r="Q106" s="65"/>
      <c r="R106" s="65"/>
      <c r="S106" s="65"/>
      <c r="T106" s="65">
        <f t="shared" si="86"/>
        <v>0</v>
      </c>
      <c r="U106" s="65">
        <f t="shared" si="97"/>
        <v>0</v>
      </c>
      <c r="V106" s="65">
        <f t="shared" si="70"/>
        <v>0</v>
      </c>
      <c r="W106" s="66">
        <f t="shared" si="103"/>
        <v>0</v>
      </c>
      <c r="X106" s="59"/>
      <c r="Y106" s="59"/>
      <c r="Z106" s="233"/>
      <c r="AA106" s="65"/>
      <c r="AB106" s="65"/>
      <c r="AD106" s="65">
        <f t="shared" si="98"/>
        <v>0</v>
      </c>
      <c r="AE106" s="65">
        <f t="shared" si="71"/>
        <v>0</v>
      </c>
      <c r="AF106" s="65">
        <f t="shared" si="87"/>
        <v>0</v>
      </c>
      <c r="AG106" s="66">
        <f t="shared" si="104"/>
        <v>0</v>
      </c>
      <c r="AH106" s="59"/>
      <c r="AI106" s="233"/>
      <c r="AJ106" s="234"/>
      <c r="AK106" s="65"/>
      <c r="AL106" s="65"/>
      <c r="AN106" s="65">
        <f t="shared" si="72"/>
        <v>0</v>
      </c>
      <c r="AO106" s="65">
        <f t="shared" si="88"/>
        <v>0</v>
      </c>
      <c r="AP106" s="65">
        <f t="shared" si="80"/>
        <v>0</v>
      </c>
      <c r="AQ106" s="66">
        <f t="shared" si="105"/>
        <v>0</v>
      </c>
      <c r="AR106" s="233"/>
      <c r="AS106" s="234"/>
      <c r="AT106" s="136"/>
      <c r="AU106" s="65"/>
      <c r="AV106" s="79"/>
      <c r="AW106" s="62"/>
      <c r="AX106" s="65">
        <f t="shared" si="89"/>
        <v>0</v>
      </c>
      <c r="AY106" s="65">
        <f t="shared" si="90"/>
        <v>0</v>
      </c>
      <c r="AZ106" s="65">
        <f t="shared" si="92"/>
        <v>0</v>
      </c>
      <c r="BA106" s="66">
        <f t="shared" si="93"/>
        <v>0</v>
      </c>
      <c r="BB106" s="233"/>
      <c r="BC106" s="234"/>
      <c r="BD106" s="136"/>
      <c r="BE106" s="65"/>
      <c r="BF106" s="79"/>
      <c r="BG106" s="62"/>
      <c r="BH106" s="65">
        <f t="shared" si="91"/>
        <v>0</v>
      </c>
      <c r="BI106" s="65">
        <f t="shared" si="94"/>
        <v>0</v>
      </c>
      <c r="BJ106" s="65">
        <f t="shared" si="82"/>
        <v>0</v>
      </c>
      <c r="BK106" s="66">
        <f t="shared" si="106"/>
        <v>0</v>
      </c>
      <c r="BL106" s="234"/>
      <c r="BM106" s="152"/>
      <c r="BN106" s="84"/>
      <c r="BO106" s="84"/>
      <c r="BQ106" s="84"/>
      <c r="BR106" s="65">
        <f t="shared" si="95"/>
        <v>0</v>
      </c>
      <c r="BS106" s="65">
        <f t="shared" si="83"/>
        <v>0</v>
      </c>
      <c r="BT106" s="65">
        <f t="shared" si="99"/>
        <v>0</v>
      </c>
      <c r="BU106" s="66">
        <f t="shared" si="107"/>
        <v>0</v>
      </c>
      <c r="BV106" s="152"/>
      <c r="BW106" s="84"/>
      <c r="BY106" s="84"/>
      <c r="CA106" s="84"/>
      <c r="CB106" s="65">
        <f t="shared" si="81"/>
        <v>0</v>
      </c>
      <c r="CC106" s="65">
        <f t="shared" si="100"/>
        <v>0</v>
      </c>
      <c r="CD106" s="65">
        <f t="shared" si="101"/>
        <v>0</v>
      </c>
      <c r="CE106" s="66">
        <f t="shared" si="108"/>
        <v>0</v>
      </c>
    </row>
    <row r="107" spans="1:83" ht="12.9" customHeight="1" x14ac:dyDescent="0.3">
      <c r="A107" s="59">
        <v>100</v>
      </c>
      <c r="B107" s="158"/>
      <c r="C107" s="158"/>
      <c r="D107" s="153"/>
      <c r="E107" s="153"/>
      <c r="F107" s="153"/>
      <c r="G107" s="65"/>
      <c r="H107" s="65"/>
      <c r="I107" s="65"/>
      <c r="J107" s="65"/>
      <c r="K107" s="65"/>
      <c r="L107" s="65"/>
      <c r="M107" s="66"/>
      <c r="N107" s="159"/>
      <c r="O107" s="153"/>
      <c r="P107" s="153"/>
      <c r="Q107" s="65"/>
      <c r="R107" s="65"/>
      <c r="S107" s="65"/>
      <c r="T107" s="65"/>
      <c r="U107" s="65"/>
      <c r="V107" s="65"/>
      <c r="W107" s="66"/>
      <c r="X107" s="153"/>
      <c r="Y107" s="153"/>
      <c r="Z107" s="233"/>
      <c r="AA107" s="65"/>
      <c r="AB107" s="65"/>
      <c r="AD107" s="65"/>
      <c r="AE107" s="65"/>
      <c r="AF107" s="65"/>
      <c r="AG107" s="66"/>
      <c r="AH107" s="153"/>
      <c r="AI107" s="233"/>
      <c r="AJ107" s="234"/>
      <c r="AK107" s="65"/>
      <c r="AL107" s="65"/>
      <c r="AN107" s="65"/>
      <c r="AO107" s="65"/>
      <c r="AP107" s="65"/>
      <c r="AQ107" s="66"/>
      <c r="AR107" s="233"/>
      <c r="AS107" s="234"/>
      <c r="AT107" s="136"/>
      <c r="AU107" s="65"/>
      <c r="AV107" s="79"/>
      <c r="AW107" s="62"/>
      <c r="AX107" s="65"/>
      <c r="AY107" s="65"/>
      <c r="AZ107" s="65"/>
      <c r="BA107" s="66"/>
      <c r="BB107" s="234"/>
      <c r="BC107" s="234"/>
      <c r="BD107" s="219"/>
      <c r="BE107" s="65"/>
      <c r="BF107" s="79"/>
      <c r="BG107" s="62"/>
      <c r="BH107" s="65"/>
      <c r="BI107" s="65"/>
      <c r="BJ107" s="65"/>
      <c r="BK107" s="66"/>
      <c r="BL107" s="234"/>
      <c r="BM107" s="85"/>
      <c r="BN107" s="207"/>
      <c r="BO107" s="84"/>
      <c r="BQ107" s="84"/>
      <c r="BR107" s="65"/>
      <c r="BS107" s="65"/>
      <c r="BT107" s="65"/>
      <c r="BU107" s="66"/>
      <c r="BV107" s="85"/>
      <c r="BW107" s="207"/>
      <c r="BY107" s="84"/>
      <c r="CA107" s="84"/>
      <c r="CB107" s="65"/>
      <c r="CC107" s="65"/>
      <c r="CD107" s="65"/>
      <c r="CE107" s="66"/>
    </row>
  </sheetData>
  <autoFilter ref="B7:CE107" xr:uid="{00000000-0009-0000-0000-000001000000}"/>
  <mergeCells count="13">
    <mergeCell ref="CG42:CL42"/>
    <mergeCell ref="CG59:CN59"/>
    <mergeCell ref="CM60:CN60"/>
    <mergeCell ref="BE4:BG5"/>
    <mergeCell ref="BO4:BQ5"/>
    <mergeCell ref="BY4:CA5"/>
    <mergeCell ref="CG9:CN9"/>
    <mergeCell ref="CM10:CN10"/>
    <mergeCell ref="G4:I5"/>
    <mergeCell ref="Q4:S5"/>
    <mergeCell ref="AA4:AC5"/>
    <mergeCell ref="AK4:AM5"/>
    <mergeCell ref="AU4:AW5"/>
  </mergeCells>
  <pageMargins left="0.7" right="0.7" top="0.75" bottom="0.75" header="0.511811023622047" footer="0.511811023622047"/>
  <pageSetup orientation="portrait" horizontalDpi="300" verticalDpi="300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J52"/>
  <sheetViews>
    <sheetView zoomScale="75" zoomScaleNormal="75" workbookViewId="0">
      <selection activeCell="A3" sqref="A3"/>
    </sheetView>
  </sheetViews>
  <sheetFormatPr defaultColWidth="8.54296875" defaultRowHeight="12.5" x14ac:dyDescent="0.25"/>
  <cols>
    <col min="1" max="1" width="9" style="265" customWidth="1"/>
    <col min="2" max="2" width="19.6328125" style="167" customWidth="1"/>
    <col min="3" max="3" width="10.08984375" style="167" customWidth="1"/>
    <col min="4" max="4" width="9" style="265" customWidth="1"/>
    <col min="5" max="6" width="9.08984375" style="265" customWidth="1"/>
    <col min="7" max="8" width="9" style="265" customWidth="1"/>
    <col min="9" max="9" width="21.90625" style="167" customWidth="1"/>
    <col min="10" max="10" width="9" style="167" customWidth="1"/>
    <col min="11" max="11" width="9" style="265" customWidth="1"/>
    <col min="12" max="12" width="9" style="266" customWidth="1"/>
    <col min="13" max="1024" width="8.54296875" style="267"/>
  </cols>
  <sheetData>
    <row r="1" spans="1:13" s="267" customFormat="1" x14ac:dyDescent="0.25"/>
    <row r="2" spans="1:13" s="267" customFormat="1" x14ac:dyDescent="0.25">
      <c r="A2" s="265">
        <v>2022</v>
      </c>
      <c r="B2" s="167" t="s">
        <v>185</v>
      </c>
      <c r="H2" s="265">
        <v>2022</v>
      </c>
      <c r="I2" s="167" t="s">
        <v>186</v>
      </c>
    </row>
    <row r="4" spans="1:13" s="267" customFormat="1" x14ac:dyDescent="0.25">
      <c r="A4" s="265" t="s">
        <v>187</v>
      </c>
      <c r="B4" s="167" t="s">
        <v>188</v>
      </c>
      <c r="C4" s="167" t="s">
        <v>13</v>
      </c>
      <c r="D4" s="268" t="s">
        <v>29</v>
      </c>
      <c r="E4" s="268" t="s">
        <v>189</v>
      </c>
      <c r="F4" s="268" t="s">
        <v>190</v>
      </c>
      <c r="H4" s="265" t="s">
        <v>187</v>
      </c>
      <c r="I4" s="167" t="s">
        <v>188</v>
      </c>
      <c r="J4" s="167" t="s">
        <v>13</v>
      </c>
      <c r="K4" s="268" t="s">
        <v>29</v>
      </c>
      <c r="L4" s="268" t="s">
        <v>189</v>
      </c>
      <c r="M4" s="268" t="s">
        <v>190</v>
      </c>
    </row>
    <row r="5" spans="1:13" x14ac:dyDescent="0.25">
      <c r="A5" s="269">
        <v>1</v>
      </c>
      <c r="B5" s="270"/>
      <c r="C5" s="61"/>
      <c r="D5" s="271"/>
      <c r="E5" s="271"/>
      <c r="F5" s="271"/>
      <c r="G5" s="268"/>
      <c r="H5" s="265">
        <v>1</v>
      </c>
      <c r="I5" s="272"/>
      <c r="J5" s="272"/>
      <c r="K5" s="268"/>
      <c r="L5" s="268"/>
      <c r="M5" s="268"/>
    </row>
    <row r="6" spans="1:13" x14ac:dyDescent="0.25">
      <c r="A6" s="269">
        <v>2</v>
      </c>
      <c r="B6" s="270"/>
      <c r="C6" s="61"/>
      <c r="D6" s="271"/>
      <c r="E6" s="271"/>
      <c r="F6" s="271"/>
      <c r="G6" s="268"/>
      <c r="H6" s="265">
        <v>2</v>
      </c>
      <c r="I6" s="272"/>
      <c r="J6" s="272"/>
      <c r="K6" s="268"/>
      <c r="L6" s="268"/>
      <c r="M6" s="268"/>
    </row>
    <row r="7" spans="1:13" x14ac:dyDescent="0.25">
      <c r="A7" s="269">
        <v>3</v>
      </c>
      <c r="B7" s="270"/>
      <c r="C7" s="61"/>
      <c r="D7" s="271"/>
      <c r="E7" s="271"/>
      <c r="F7" s="271"/>
      <c r="G7" s="268"/>
      <c r="H7" s="265">
        <v>3</v>
      </c>
      <c r="I7" s="272"/>
      <c r="J7" s="272"/>
      <c r="K7" s="268"/>
      <c r="L7" s="268"/>
      <c r="M7" s="268"/>
    </row>
    <row r="8" spans="1:13" x14ac:dyDescent="0.25">
      <c r="A8" s="269">
        <v>4</v>
      </c>
      <c r="B8" s="270"/>
      <c r="C8" s="61"/>
      <c r="D8" s="271"/>
      <c r="E8" s="271"/>
      <c r="F8" s="271"/>
      <c r="G8" s="268"/>
      <c r="H8" s="265">
        <v>4</v>
      </c>
      <c r="I8" s="272"/>
      <c r="J8" s="272"/>
      <c r="K8" s="268"/>
      <c r="L8" s="268"/>
      <c r="M8" s="268"/>
    </row>
    <row r="9" spans="1:13" x14ac:dyDescent="0.25">
      <c r="A9" s="269">
        <v>5</v>
      </c>
      <c r="B9" s="270"/>
      <c r="C9" s="61"/>
      <c r="D9" s="271"/>
      <c r="E9" s="271"/>
      <c r="F9" s="271"/>
      <c r="G9" s="268"/>
      <c r="H9" s="265">
        <v>5</v>
      </c>
      <c r="I9" s="272"/>
      <c r="J9" s="272"/>
      <c r="K9" s="268"/>
      <c r="L9" s="268"/>
      <c r="M9" s="268"/>
    </row>
    <row r="10" spans="1:13" x14ac:dyDescent="0.25">
      <c r="A10" s="269">
        <v>6</v>
      </c>
      <c r="B10" s="270"/>
      <c r="C10" s="61"/>
      <c r="D10" s="271"/>
      <c r="E10" s="271"/>
      <c r="F10" s="271"/>
      <c r="G10" s="268"/>
      <c r="H10" s="265">
        <v>6</v>
      </c>
      <c r="I10" s="272"/>
      <c r="J10" s="272"/>
      <c r="K10" s="268"/>
      <c r="L10" s="268"/>
      <c r="M10" s="268"/>
    </row>
    <row r="11" spans="1:13" x14ac:dyDescent="0.25">
      <c r="A11" s="269">
        <v>7</v>
      </c>
      <c r="B11" s="270"/>
      <c r="C11" s="61"/>
      <c r="D11" s="271"/>
      <c r="E11" s="271"/>
      <c r="F11" s="271"/>
      <c r="G11" s="268"/>
      <c r="H11" s="265">
        <v>7</v>
      </c>
      <c r="I11" s="272"/>
      <c r="J11" s="272"/>
      <c r="K11" s="268"/>
      <c r="L11" s="268"/>
      <c r="M11" s="268"/>
    </row>
    <row r="12" spans="1:13" x14ac:dyDescent="0.25">
      <c r="A12" s="269">
        <v>8</v>
      </c>
      <c r="B12" s="270"/>
      <c r="C12" s="61"/>
      <c r="D12" s="271"/>
      <c r="E12" s="271"/>
      <c r="F12" s="271"/>
      <c r="G12" s="268"/>
      <c r="H12" s="265">
        <v>8</v>
      </c>
      <c r="I12" s="272"/>
      <c r="J12" s="272"/>
      <c r="K12" s="268"/>
      <c r="L12" s="268"/>
      <c r="M12" s="268"/>
    </row>
    <row r="13" spans="1:13" x14ac:dyDescent="0.25">
      <c r="A13" s="269">
        <v>9</v>
      </c>
      <c r="B13" s="270"/>
      <c r="C13" s="61"/>
      <c r="D13" s="271"/>
      <c r="E13" s="271"/>
      <c r="F13" s="271"/>
      <c r="G13" s="268"/>
      <c r="H13" s="265">
        <v>9</v>
      </c>
      <c r="I13" s="272"/>
      <c r="J13" s="272"/>
      <c r="K13" s="268"/>
      <c r="L13" s="268"/>
      <c r="M13" s="268"/>
    </row>
    <row r="14" spans="1:13" x14ac:dyDescent="0.25">
      <c r="A14" s="269">
        <v>10</v>
      </c>
      <c r="B14" s="270"/>
      <c r="C14" s="61"/>
      <c r="D14" s="271"/>
      <c r="E14" s="271"/>
      <c r="F14" s="271"/>
      <c r="G14" s="268"/>
      <c r="H14" s="265">
        <v>10</v>
      </c>
      <c r="I14" s="272"/>
      <c r="J14" s="272"/>
      <c r="K14" s="268"/>
      <c r="L14" s="268"/>
      <c r="M14" s="268"/>
    </row>
    <row r="15" spans="1:13" x14ac:dyDescent="0.25">
      <c r="A15" s="269">
        <v>11</v>
      </c>
      <c r="B15" s="270"/>
      <c r="C15" s="61"/>
      <c r="D15" s="271"/>
      <c r="E15" s="271"/>
      <c r="F15" s="271"/>
      <c r="G15" s="268"/>
      <c r="H15" s="265">
        <v>11</v>
      </c>
      <c r="I15" s="272"/>
      <c r="J15" s="272"/>
      <c r="K15" s="268"/>
      <c r="L15" s="268"/>
      <c r="M15" s="268"/>
    </row>
    <row r="16" spans="1:13" x14ac:dyDescent="0.25">
      <c r="A16" s="269">
        <v>12</v>
      </c>
      <c r="B16" s="270"/>
      <c r="C16" s="61"/>
      <c r="D16" s="271"/>
      <c r="E16" s="271"/>
      <c r="F16" s="271"/>
      <c r="G16" s="268"/>
      <c r="H16" s="265">
        <v>12</v>
      </c>
      <c r="I16" s="272"/>
      <c r="J16" s="272"/>
      <c r="K16" s="268"/>
      <c r="L16" s="268"/>
      <c r="M16" s="268"/>
    </row>
    <row r="17" spans="1:13" x14ac:dyDescent="0.25">
      <c r="A17" s="269">
        <v>13</v>
      </c>
      <c r="B17" s="270"/>
      <c r="C17" s="61"/>
      <c r="D17" s="271"/>
      <c r="E17" s="271"/>
      <c r="F17" s="271"/>
      <c r="G17" s="268"/>
      <c r="H17" s="265">
        <v>13</v>
      </c>
      <c r="I17" s="272"/>
      <c r="J17" s="272"/>
      <c r="K17" s="268"/>
      <c r="L17" s="268"/>
      <c r="M17" s="268"/>
    </row>
    <row r="18" spans="1:13" x14ac:dyDescent="0.25">
      <c r="A18" s="269">
        <v>14</v>
      </c>
      <c r="B18" s="270"/>
      <c r="C18" s="61"/>
      <c r="D18" s="271"/>
      <c r="E18" s="271"/>
      <c r="F18" s="271"/>
      <c r="G18" s="268"/>
      <c r="H18" s="265">
        <v>14</v>
      </c>
      <c r="I18" s="272"/>
      <c r="J18" s="272"/>
      <c r="K18" s="268"/>
      <c r="L18" s="268"/>
      <c r="M18" s="268"/>
    </row>
    <row r="19" spans="1:13" x14ac:dyDescent="0.25">
      <c r="A19" s="269">
        <v>15</v>
      </c>
      <c r="B19" s="270"/>
      <c r="C19" s="61"/>
      <c r="D19" s="271"/>
      <c r="E19" s="271"/>
      <c r="F19" s="271"/>
      <c r="G19" s="268"/>
      <c r="H19" s="265">
        <v>15</v>
      </c>
      <c r="I19" s="272"/>
      <c r="J19" s="272"/>
      <c r="K19" s="268"/>
      <c r="L19" s="268"/>
      <c r="M19" s="268"/>
    </row>
    <row r="20" spans="1:13" x14ac:dyDescent="0.25">
      <c r="A20" s="269">
        <v>16</v>
      </c>
      <c r="B20" s="270"/>
      <c r="C20" s="61"/>
      <c r="D20" s="271"/>
      <c r="E20" s="271"/>
      <c r="F20" s="271"/>
      <c r="G20" s="268"/>
      <c r="H20" s="265">
        <v>16</v>
      </c>
      <c r="I20" s="272"/>
      <c r="J20" s="272"/>
      <c r="K20" s="268"/>
      <c r="L20" s="268"/>
      <c r="M20" s="268"/>
    </row>
    <row r="21" spans="1:13" x14ac:dyDescent="0.25">
      <c r="A21" s="269">
        <v>17</v>
      </c>
      <c r="B21" s="270"/>
      <c r="C21" s="61"/>
      <c r="D21" s="271"/>
      <c r="E21" s="271"/>
      <c r="F21" s="271"/>
      <c r="G21" s="268"/>
      <c r="H21" s="265">
        <v>17</v>
      </c>
      <c r="I21" s="272"/>
      <c r="J21" s="272"/>
      <c r="K21" s="268"/>
      <c r="L21" s="268"/>
      <c r="M21" s="268"/>
    </row>
    <row r="22" spans="1:13" x14ac:dyDescent="0.25">
      <c r="A22" s="269">
        <v>18</v>
      </c>
      <c r="B22" s="270"/>
      <c r="C22" s="61"/>
      <c r="D22" s="271"/>
      <c r="E22" s="271"/>
      <c r="F22" s="271"/>
      <c r="G22" s="268"/>
      <c r="H22" s="265">
        <v>18</v>
      </c>
      <c r="I22" s="272"/>
      <c r="J22" s="272"/>
      <c r="K22" s="268"/>
      <c r="L22" s="268"/>
      <c r="M22" s="268"/>
    </row>
    <row r="23" spans="1:13" x14ac:dyDescent="0.25">
      <c r="A23" s="269">
        <v>19</v>
      </c>
      <c r="B23" s="270"/>
      <c r="C23" s="61"/>
      <c r="D23" s="271"/>
      <c r="E23" s="271"/>
      <c r="F23" s="271"/>
      <c r="G23" s="268"/>
      <c r="H23" s="265">
        <v>19</v>
      </c>
      <c r="I23" s="272"/>
      <c r="J23" s="272"/>
      <c r="K23" s="268"/>
      <c r="L23" s="268"/>
      <c r="M23" s="268"/>
    </row>
    <row r="24" spans="1:13" x14ac:dyDescent="0.25">
      <c r="A24" s="269">
        <v>20</v>
      </c>
      <c r="B24" s="270"/>
      <c r="C24" s="61"/>
      <c r="D24" s="271"/>
      <c r="E24" s="271"/>
      <c r="F24" s="271"/>
      <c r="G24" s="268"/>
      <c r="H24" s="265">
        <v>20</v>
      </c>
      <c r="I24" s="272"/>
      <c r="J24" s="272"/>
      <c r="K24" s="268"/>
      <c r="L24" s="268"/>
      <c r="M24" s="268"/>
    </row>
    <row r="25" spans="1:13" x14ac:dyDescent="0.25">
      <c r="A25" s="269">
        <v>21</v>
      </c>
      <c r="B25" s="270"/>
      <c r="C25" s="61"/>
      <c r="D25" s="271"/>
      <c r="E25" s="271"/>
      <c r="F25" s="271"/>
      <c r="G25" s="268"/>
      <c r="H25" s="265">
        <v>21</v>
      </c>
      <c r="I25" s="272"/>
      <c r="J25" s="272"/>
      <c r="K25" s="268"/>
      <c r="L25" s="268"/>
      <c r="M25" s="268"/>
    </row>
    <row r="26" spans="1:13" x14ac:dyDescent="0.25">
      <c r="A26" s="269">
        <v>22</v>
      </c>
      <c r="B26" s="270"/>
      <c r="C26" s="61"/>
      <c r="D26" s="271"/>
      <c r="E26" s="271"/>
      <c r="F26" s="271"/>
      <c r="G26" s="268"/>
      <c r="H26" s="265">
        <v>22</v>
      </c>
      <c r="I26" s="272"/>
      <c r="J26" s="272"/>
      <c r="K26" s="268"/>
      <c r="L26" s="268"/>
      <c r="M26" s="268"/>
    </row>
    <row r="27" spans="1:13" x14ac:dyDescent="0.25">
      <c r="A27" s="269">
        <v>23</v>
      </c>
      <c r="B27" s="270"/>
      <c r="C27" s="61"/>
      <c r="D27" s="271"/>
      <c r="E27" s="271"/>
      <c r="F27" s="271"/>
      <c r="G27" s="268"/>
      <c r="H27" s="265">
        <v>23</v>
      </c>
      <c r="I27" s="272"/>
      <c r="J27" s="272"/>
      <c r="K27" s="268"/>
      <c r="L27" s="268"/>
      <c r="M27" s="268"/>
    </row>
    <row r="28" spans="1:13" x14ac:dyDescent="0.25">
      <c r="A28" s="269">
        <v>24</v>
      </c>
      <c r="B28" s="270"/>
      <c r="C28" s="61"/>
      <c r="D28" s="271"/>
      <c r="E28" s="271"/>
      <c r="F28" s="271"/>
      <c r="G28" s="268"/>
      <c r="H28" s="265">
        <v>24</v>
      </c>
      <c r="I28" s="272"/>
      <c r="J28" s="272"/>
      <c r="K28" s="268"/>
      <c r="L28" s="268"/>
      <c r="M28" s="268"/>
    </row>
    <row r="29" spans="1:13" x14ac:dyDescent="0.25">
      <c r="A29" s="269">
        <v>25</v>
      </c>
      <c r="B29" s="270"/>
      <c r="C29" s="61"/>
      <c r="D29" s="271"/>
      <c r="E29" s="271"/>
      <c r="F29" s="271"/>
      <c r="G29" s="268"/>
      <c r="H29" s="265">
        <v>25</v>
      </c>
      <c r="I29" s="272"/>
      <c r="J29" s="272"/>
      <c r="K29" s="268"/>
      <c r="L29" s="268"/>
      <c r="M29" s="268"/>
    </row>
    <row r="30" spans="1:13" x14ac:dyDescent="0.25">
      <c r="A30" s="269">
        <v>26</v>
      </c>
      <c r="B30" s="270"/>
      <c r="C30" s="61"/>
      <c r="D30" s="271"/>
      <c r="E30" s="271"/>
      <c r="F30" s="271"/>
      <c r="G30" s="268"/>
      <c r="H30" s="265">
        <v>26</v>
      </c>
      <c r="I30" s="272"/>
      <c r="J30" s="272"/>
      <c r="K30" s="268"/>
      <c r="L30" s="268"/>
      <c r="M30" s="268"/>
    </row>
    <row r="31" spans="1:13" x14ac:dyDescent="0.25">
      <c r="A31" s="269">
        <v>27</v>
      </c>
      <c r="B31" s="270"/>
      <c r="C31" s="61"/>
      <c r="D31" s="271"/>
      <c r="E31" s="271"/>
      <c r="F31" s="271"/>
      <c r="G31" s="268"/>
      <c r="H31" s="265">
        <v>27</v>
      </c>
      <c r="I31" s="272"/>
      <c r="J31" s="272"/>
      <c r="K31" s="268"/>
      <c r="L31" s="268"/>
      <c r="M31" s="268"/>
    </row>
    <row r="32" spans="1:13" x14ac:dyDescent="0.25">
      <c r="A32" s="269">
        <v>28</v>
      </c>
      <c r="B32" s="270"/>
      <c r="C32" s="61"/>
      <c r="D32" s="271"/>
      <c r="E32" s="271"/>
      <c r="F32" s="271"/>
      <c r="G32" s="268"/>
      <c r="H32" s="265">
        <v>28</v>
      </c>
      <c r="I32" s="272"/>
      <c r="J32" s="272"/>
      <c r="K32" s="268"/>
      <c r="L32" s="268"/>
      <c r="M32" s="268"/>
    </row>
    <row r="33" spans="1:13" x14ac:dyDescent="0.25">
      <c r="A33" s="269">
        <v>29</v>
      </c>
      <c r="B33" s="270"/>
      <c r="C33" s="61"/>
      <c r="D33" s="271"/>
      <c r="E33" s="271"/>
      <c r="F33" s="271"/>
      <c r="G33" s="268"/>
      <c r="H33" s="265">
        <v>29</v>
      </c>
      <c r="I33" s="272"/>
      <c r="J33" s="272"/>
      <c r="K33" s="268"/>
      <c r="L33" s="268"/>
      <c r="M33" s="268"/>
    </row>
    <row r="34" spans="1:13" x14ac:dyDescent="0.25">
      <c r="A34" s="269">
        <v>30</v>
      </c>
      <c r="B34" s="270"/>
      <c r="C34" s="61"/>
      <c r="D34" s="271"/>
      <c r="E34" s="271"/>
      <c r="F34" s="271"/>
      <c r="G34" s="268"/>
      <c r="H34" s="265">
        <v>30</v>
      </c>
      <c r="I34" s="272"/>
      <c r="J34" s="272"/>
      <c r="K34" s="268"/>
      <c r="L34" s="268"/>
      <c r="M34" s="268"/>
    </row>
    <row r="35" spans="1:13" x14ac:dyDescent="0.25">
      <c r="A35" s="269">
        <v>31</v>
      </c>
      <c r="B35" s="270"/>
      <c r="C35" s="61"/>
      <c r="D35" s="271"/>
      <c r="E35" s="271"/>
      <c r="F35" s="271"/>
      <c r="G35" s="268"/>
      <c r="H35" s="265">
        <v>31</v>
      </c>
      <c r="I35" s="272"/>
      <c r="J35" s="272"/>
      <c r="K35" s="268"/>
      <c r="L35" s="268"/>
      <c r="M35" s="268"/>
    </row>
    <row r="36" spans="1:13" x14ac:dyDescent="0.25">
      <c r="A36" s="269">
        <v>32</v>
      </c>
      <c r="B36" s="270"/>
      <c r="C36" s="61"/>
      <c r="D36" s="271"/>
      <c r="E36" s="271"/>
      <c r="F36" s="271"/>
      <c r="G36" s="268"/>
      <c r="H36" s="265">
        <v>32</v>
      </c>
      <c r="I36" s="272"/>
      <c r="J36" s="272"/>
      <c r="K36" s="268"/>
      <c r="L36" s="268"/>
      <c r="M36" s="268"/>
    </row>
    <row r="37" spans="1:13" x14ac:dyDescent="0.25">
      <c r="A37" s="269">
        <v>33</v>
      </c>
      <c r="B37" s="270"/>
      <c r="C37" s="61"/>
      <c r="D37" s="271"/>
      <c r="E37" s="271"/>
      <c r="F37" s="271"/>
      <c r="G37" s="268"/>
      <c r="H37" s="265">
        <v>33</v>
      </c>
      <c r="I37" s="272"/>
      <c r="J37" s="272"/>
      <c r="K37" s="268"/>
      <c r="L37" s="268"/>
      <c r="M37" s="268"/>
    </row>
    <row r="38" spans="1:13" x14ac:dyDescent="0.25">
      <c r="A38" s="269">
        <v>34</v>
      </c>
      <c r="E38" s="271"/>
      <c r="G38" s="268"/>
      <c r="H38" s="265">
        <v>34</v>
      </c>
      <c r="I38" s="272"/>
      <c r="J38" s="272"/>
      <c r="K38" s="268"/>
      <c r="L38" s="268"/>
      <c r="M38" s="268"/>
    </row>
    <row r="39" spans="1:13" x14ac:dyDescent="0.25">
      <c r="A39" s="269">
        <v>35</v>
      </c>
      <c r="B39" s="270"/>
      <c r="C39" s="61"/>
      <c r="D39" s="271"/>
      <c r="E39" s="271"/>
      <c r="F39" s="271"/>
      <c r="G39" s="268"/>
      <c r="H39" s="265">
        <v>35</v>
      </c>
      <c r="I39" s="272"/>
      <c r="J39" s="272"/>
      <c r="K39" s="268"/>
      <c r="L39" s="268"/>
      <c r="M39" s="268"/>
    </row>
    <row r="40" spans="1:13" x14ac:dyDescent="0.25">
      <c r="A40" s="269">
        <v>36</v>
      </c>
      <c r="B40" s="270"/>
      <c r="C40" s="61"/>
      <c r="D40" s="271"/>
      <c r="E40" s="271"/>
      <c r="F40" s="271"/>
      <c r="G40" s="268"/>
      <c r="H40" s="265">
        <v>36</v>
      </c>
      <c r="I40" s="272"/>
      <c r="J40" s="272"/>
      <c r="K40" s="268"/>
      <c r="L40" s="268"/>
      <c r="M40" s="268"/>
    </row>
    <row r="41" spans="1:13" x14ac:dyDescent="0.25">
      <c r="A41" s="269">
        <v>37</v>
      </c>
      <c r="B41" s="270"/>
      <c r="C41" s="61"/>
      <c r="D41" s="271"/>
      <c r="E41" s="271"/>
      <c r="F41" s="271"/>
      <c r="G41" s="268"/>
      <c r="H41" s="265">
        <v>37</v>
      </c>
      <c r="I41" s="272"/>
      <c r="J41" s="272"/>
      <c r="K41" s="268"/>
      <c r="L41" s="268"/>
      <c r="M41" s="268"/>
    </row>
    <row r="42" spans="1:13" x14ac:dyDescent="0.25">
      <c r="A42" s="269"/>
      <c r="B42" s="270"/>
      <c r="C42" s="61"/>
      <c r="D42" s="271"/>
      <c r="E42" s="271"/>
      <c r="F42" s="271"/>
      <c r="G42" s="268"/>
      <c r="H42" s="265">
        <v>38</v>
      </c>
      <c r="I42" s="272"/>
      <c r="J42" s="272"/>
      <c r="K42" s="268"/>
      <c r="L42" s="268"/>
      <c r="M42" s="268"/>
    </row>
    <row r="43" spans="1:13" x14ac:dyDescent="0.25">
      <c r="A43" s="269"/>
      <c r="B43" s="270"/>
      <c r="C43" s="61"/>
      <c r="D43" s="271"/>
      <c r="E43" s="271"/>
      <c r="F43" s="271"/>
      <c r="G43" s="268"/>
      <c r="H43" s="265">
        <v>39</v>
      </c>
      <c r="I43" s="272"/>
      <c r="J43" s="272"/>
      <c r="K43" s="268"/>
      <c r="L43" s="268"/>
      <c r="M43" s="268"/>
    </row>
    <row r="44" spans="1:13" x14ac:dyDescent="0.25">
      <c r="A44" s="269"/>
      <c r="B44" s="270"/>
      <c r="C44" s="61"/>
      <c r="D44" s="271"/>
      <c r="E44" s="271"/>
      <c r="F44" s="271"/>
      <c r="G44" s="268"/>
      <c r="H44" s="265">
        <v>40</v>
      </c>
      <c r="I44" s="272"/>
      <c r="J44" s="272"/>
      <c r="K44" s="268"/>
      <c r="L44" s="268"/>
      <c r="M44" s="268"/>
    </row>
    <row r="45" spans="1:13" x14ac:dyDescent="0.25">
      <c r="A45" s="269"/>
      <c r="B45" s="270"/>
      <c r="C45" s="61"/>
      <c r="D45" s="271"/>
      <c r="E45" s="271"/>
      <c r="F45" s="271"/>
      <c r="G45" s="268"/>
      <c r="H45" s="265">
        <v>41</v>
      </c>
      <c r="I45" s="272"/>
      <c r="J45" s="272"/>
      <c r="K45" s="268"/>
      <c r="L45" s="268"/>
      <c r="M45" s="268"/>
    </row>
    <row r="46" spans="1:13" x14ac:dyDescent="0.25">
      <c r="A46" s="269"/>
      <c r="B46" s="270"/>
      <c r="C46" s="61"/>
      <c r="D46" s="271"/>
      <c r="E46" s="271"/>
      <c r="F46" s="271"/>
      <c r="G46" s="268"/>
      <c r="H46" s="265">
        <v>42</v>
      </c>
      <c r="I46" s="272"/>
      <c r="J46" s="272"/>
      <c r="K46" s="268"/>
      <c r="L46" s="268"/>
      <c r="M46" s="268"/>
    </row>
    <row r="47" spans="1:13" x14ac:dyDescent="0.25">
      <c r="A47" s="269"/>
      <c r="B47" s="61"/>
      <c r="C47" s="61"/>
      <c r="D47" s="269"/>
      <c r="E47" s="269"/>
      <c r="F47" s="269"/>
      <c r="H47" s="265">
        <v>43</v>
      </c>
      <c r="I47" s="272"/>
      <c r="J47" s="272"/>
      <c r="K47" s="268"/>
      <c r="L47" s="268"/>
      <c r="M47" s="268"/>
    </row>
    <row r="48" spans="1:13" x14ac:dyDescent="0.25">
      <c r="H48" s="265">
        <v>44</v>
      </c>
      <c r="I48" s="272"/>
      <c r="J48" s="272"/>
      <c r="K48" s="268"/>
      <c r="L48" s="268"/>
      <c r="M48" s="268"/>
    </row>
    <row r="49" spans="8:13" x14ac:dyDescent="0.25">
      <c r="H49" s="265">
        <v>45</v>
      </c>
      <c r="I49" s="272"/>
      <c r="J49" s="272"/>
      <c r="K49" s="268"/>
      <c r="L49" s="268"/>
      <c r="M49" s="268"/>
    </row>
    <row r="50" spans="8:13" x14ac:dyDescent="0.25">
      <c r="H50" s="265">
        <v>46</v>
      </c>
      <c r="I50" s="272"/>
      <c r="J50" s="272"/>
      <c r="K50" s="268"/>
      <c r="L50" s="268"/>
      <c r="M50" s="268"/>
    </row>
    <row r="51" spans="8:13" x14ac:dyDescent="0.25">
      <c r="H51" s="265">
        <v>47</v>
      </c>
      <c r="I51" s="272"/>
      <c r="J51" s="272"/>
      <c r="K51" s="268"/>
      <c r="L51" s="268"/>
      <c r="M51" s="268"/>
    </row>
    <row r="52" spans="8:13" x14ac:dyDescent="0.25">
      <c r="H52" s="265">
        <v>48</v>
      </c>
      <c r="K52" s="268"/>
      <c r="L52" s="268"/>
      <c r="M52" s="273"/>
    </row>
  </sheetData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564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 Sportine</vt:lpstr>
      <vt:lpstr>R Klubine</vt:lpstr>
      <vt:lpstr>Publikavimui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</dc:creator>
  <dc:description/>
  <cp:lastModifiedBy>linas</cp:lastModifiedBy>
  <cp:revision>103</cp:revision>
  <cp:lastPrinted>2015-11-12T19:11:30Z</cp:lastPrinted>
  <dcterms:created xsi:type="dcterms:W3CDTF">2015-10-15T18:38:38Z</dcterms:created>
  <dcterms:modified xsi:type="dcterms:W3CDTF">2022-12-09T16:42:18Z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