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240" yWindow="2310" windowWidth="16380" windowHeight="8190" tabRatio="268"/>
  </bookViews>
  <sheets>
    <sheet name="R Sportine" sheetId="1" r:id="rId1"/>
    <sheet name="R Klubine" sheetId="2" r:id="rId2"/>
    <sheet name="Publikavimui" sheetId="3" r:id="rId3"/>
  </sheets>
  <definedNames>
    <definedName name="_xlnm._FilterDatabase" localSheetId="1" hidden="1">'R Klubine'!$B$7:$AG$7</definedName>
    <definedName name="_xlnm._FilterDatabase" localSheetId="0" hidden="1">'R Sportine'!$B$7:$AS$7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P27" i="1" l="1"/>
  <c r="AM31" i="1"/>
  <c r="AN31" i="1"/>
  <c r="AN9" i="1"/>
  <c r="AF9" i="2" l="1"/>
  <c r="AN26" i="2" l="1"/>
  <c r="AN20" i="2"/>
  <c r="AN21" i="2"/>
  <c r="AN22" i="2"/>
  <c r="AN23" i="2"/>
  <c r="AN24" i="2"/>
  <c r="AN25" i="2"/>
  <c r="AS25" i="1"/>
  <c r="AO15" i="2" l="1"/>
  <c r="AD5" i="2" l="1"/>
  <c r="AF5" i="2"/>
  <c r="AE5" i="2"/>
  <c r="Z5" i="2"/>
  <c r="Y5" i="2"/>
  <c r="AE9" i="2" s="1"/>
  <c r="X5" i="2"/>
  <c r="AZ26" i="1"/>
  <c r="AO11" i="1" s="1"/>
  <c r="AZ27" i="1"/>
  <c r="AO26" i="1" s="1"/>
  <c r="AZ28" i="1"/>
  <c r="AO31" i="1" s="1"/>
  <c r="AL5" i="1"/>
  <c r="AR96" i="1" s="1"/>
  <c r="AR5" i="1"/>
  <c r="AP5" i="1"/>
  <c r="AQ5" i="1"/>
  <c r="AK5" i="1"/>
  <c r="AJ5" i="1"/>
  <c r="AD18" i="2" l="1"/>
  <c r="AD30" i="2"/>
  <c r="AD29" i="2"/>
  <c r="AD10" i="2"/>
  <c r="AD39" i="2"/>
  <c r="AD25" i="2"/>
  <c r="AD24" i="2"/>
  <c r="AD31" i="2"/>
  <c r="AD32" i="2"/>
  <c r="AD27" i="2"/>
  <c r="AD42" i="2"/>
  <c r="AD22" i="2"/>
  <c r="AD35" i="2"/>
  <c r="AD45" i="2"/>
  <c r="AD8" i="2"/>
  <c r="AD46" i="2"/>
  <c r="AD14" i="2"/>
  <c r="AD40" i="2"/>
  <c r="AD15" i="2"/>
  <c r="AD13" i="2"/>
  <c r="AD19" i="2"/>
  <c r="AD20" i="2"/>
  <c r="AD16" i="2"/>
  <c r="AD21" i="2"/>
  <c r="AD12" i="2"/>
  <c r="AD23" i="2"/>
  <c r="AD26" i="2"/>
  <c r="AD28" i="2"/>
  <c r="AD41" i="2"/>
  <c r="AD43" i="2"/>
  <c r="AD38" i="2"/>
  <c r="AD33" i="2"/>
  <c r="AD50" i="2"/>
  <c r="AD34" i="2"/>
  <c r="AD51" i="2"/>
  <c r="AD52" i="2"/>
  <c r="AD37" i="2"/>
  <c r="AD49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44" i="2"/>
  <c r="AD47" i="2"/>
  <c r="AD48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11" i="2"/>
  <c r="AD107" i="2"/>
  <c r="AD106" i="2"/>
  <c r="AD105" i="2"/>
  <c r="AD104" i="2"/>
  <c r="AD103" i="2"/>
  <c r="AD102" i="2"/>
  <c r="AD101" i="2"/>
  <c r="AD100" i="2"/>
  <c r="AD99" i="2"/>
  <c r="AD98" i="2"/>
  <c r="AD97" i="2"/>
  <c r="AE14" i="2"/>
  <c r="AE40" i="2"/>
  <c r="AE15" i="2"/>
  <c r="AE13" i="2"/>
  <c r="AE19" i="2"/>
  <c r="AE20" i="2"/>
  <c r="AE16" i="2"/>
  <c r="AE12" i="2"/>
  <c r="AE23" i="2"/>
  <c r="AE26" i="2"/>
  <c r="AE28" i="2"/>
  <c r="AE36" i="2"/>
  <c r="AE41" i="2"/>
  <c r="AE43" i="2"/>
  <c r="AE38" i="2"/>
  <c r="AE33" i="2"/>
  <c r="AE50" i="2"/>
  <c r="AE34" i="2"/>
  <c r="AE51" i="2"/>
  <c r="AE52" i="2"/>
  <c r="AE37" i="2"/>
  <c r="AE49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44" i="2"/>
  <c r="AE47" i="2"/>
  <c r="AE48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17" i="2"/>
  <c r="AE30" i="2"/>
  <c r="AE29" i="2"/>
  <c r="AE10" i="2"/>
  <c r="AE39" i="2"/>
  <c r="AE25" i="2"/>
  <c r="AE24" i="2"/>
  <c r="AE31" i="2"/>
  <c r="AE32" i="2"/>
  <c r="AE27" i="2"/>
  <c r="AE42" i="2"/>
  <c r="AE22" i="2"/>
  <c r="AE35" i="2"/>
  <c r="AE45" i="2"/>
  <c r="AE8" i="2"/>
  <c r="AE46" i="2"/>
  <c r="AE11" i="2"/>
  <c r="AE107" i="2"/>
  <c r="AE106" i="2"/>
  <c r="AE105" i="2"/>
  <c r="AE104" i="2"/>
  <c r="AE103" i="2"/>
  <c r="AE102" i="2"/>
  <c r="AE101" i="2"/>
  <c r="AE100" i="2"/>
  <c r="AE99" i="2"/>
  <c r="AE98" i="2"/>
  <c r="AE97" i="2"/>
  <c r="AF11" i="2"/>
  <c r="AF106" i="2"/>
  <c r="AF104" i="2"/>
  <c r="AF94" i="2"/>
  <c r="AF92" i="2"/>
  <c r="AF90" i="2"/>
  <c r="AF88" i="2"/>
  <c r="AF86" i="2"/>
  <c r="AF84" i="2"/>
  <c r="AF82" i="2"/>
  <c r="AF80" i="2"/>
  <c r="AF78" i="2"/>
  <c r="AF76" i="2"/>
  <c r="AF74" i="2"/>
  <c r="AF47" i="2"/>
  <c r="AF73" i="2"/>
  <c r="AF71" i="2"/>
  <c r="AF69" i="2"/>
  <c r="AF67" i="2"/>
  <c r="AF65" i="2"/>
  <c r="AF63" i="2"/>
  <c r="AF61" i="2"/>
  <c r="AF59" i="2"/>
  <c r="AF57" i="2"/>
  <c r="AF55" i="2"/>
  <c r="AF53" i="2"/>
  <c r="AF37" i="2"/>
  <c r="AF51" i="2"/>
  <c r="AF50" i="2"/>
  <c r="AF38" i="2"/>
  <c r="AF41" i="2"/>
  <c r="AF8" i="2"/>
  <c r="AF35" i="2"/>
  <c r="AF42" i="2"/>
  <c r="AF32" i="2"/>
  <c r="AF24" i="2"/>
  <c r="AF39" i="2"/>
  <c r="AF29" i="2"/>
  <c r="AF17" i="2"/>
  <c r="AF28" i="2"/>
  <c r="AF23" i="2"/>
  <c r="AF18" i="2"/>
  <c r="AF21" i="2"/>
  <c r="AF16" i="2"/>
  <c r="AF19" i="2"/>
  <c r="AF15" i="2"/>
  <c r="AF14" i="2"/>
  <c r="AF107" i="2"/>
  <c r="AF105" i="2"/>
  <c r="AF103" i="2"/>
  <c r="AF102" i="2"/>
  <c r="AF101" i="2"/>
  <c r="AF100" i="2"/>
  <c r="AF99" i="2"/>
  <c r="AF98" i="2"/>
  <c r="AF97" i="2"/>
  <c r="AF96" i="2"/>
  <c r="AF95" i="2"/>
  <c r="AF93" i="2"/>
  <c r="AF91" i="2"/>
  <c r="AF89" i="2"/>
  <c r="AF87" i="2"/>
  <c r="AF85" i="2"/>
  <c r="AF83" i="2"/>
  <c r="AF81" i="2"/>
  <c r="AF79" i="2"/>
  <c r="AF77" i="2"/>
  <c r="AF75" i="2"/>
  <c r="AF48" i="2"/>
  <c r="AF44" i="2"/>
  <c r="AF72" i="2"/>
  <c r="AF70" i="2"/>
  <c r="AF68" i="2"/>
  <c r="AF66" i="2"/>
  <c r="AF64" i="2"/>
  <c r="AF62" i="2"/>
  <c r="AF60" i="2"/>
  <c r="AF58" i="2"/>
  <c r="AF56" i="2"/>
  <c r="AF54" i="2"/>
  <c r="AF49" i="2"/>
  <c r="AF52" i="2"/>
  <c r="AF34" i="2"/>
  <c r="AF33" i="2"/>
  <c r="AF43" i="2"/>
  <c r="AF36" i="2"/>
  <c r="AF46" i="2"/>
  <c r="AF45" i="2"/>
  <c r="AF22" i="2"/>
  <c r="AF27" i="2"/>
  <c r="AF31" i="2"/>
  <c r="AF25" i="2"/>
  <c r="AF10" i="2"/>
  <c r="AF30" i="2"/>
  <c r="AF26" i="2"/>
  <c r="AF12" i="2"/>
  <c r="AF20" i="2"/>
  <c r="AF13" i="2"/>
  <c r="AF40" i="2"/>
  <c r="AP31" i="1"/>
  <c r="AP10" i="1"/>
  <c r="AP8" i="1"/>
  <c r="AP11" i="1"/>
  <c r="AP13" i="1"/>
  <c r="AP16" i="1"/>
  <c r="AP12" i="1"/>
  <c r="AP17" i="1"/>
  <c r="AP21" i="1"/>
  <c r="AP22" i="1"/>
  <c r="AP24" i="1"/>
  <c r="AP18" i="1"/>
  <c r="AP19" i="1"/>
  <c r="AP28" i="1"/>
  <c r="AP15" i="1"/>
  <c r="AP23" i="1"/>
  <c r="AP30" i="1"/>
  <c r="AP20" i="1"/>
  <c r="AP26" i="1"/>
  <c r="AP29" i="1"/>
  <c r="AP25" i="1"/>
  <c r="AP14" i="1"/>
  <c r="AP33" i="1"/>
  <c r="AP36" i="1"/>
  <c r="AP37" i="1"/>
  <c r="AP34" i="1"/>
  <c r="AP38" i="1"/>
  <c r="AP35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9" i="1"/>
  <c r="AP60" i="1"/>
  <c r="AP32" i="1"/>
  <c r="AP61" i="1"/>
  <c r="AP54" i="1"/>
  <c r="AP55" i="1"/>
  <c r="AP56" i="1"/>
  <c r="AP57" i="1"/>
  <c r="AP58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R9" i="1"/>
  <c r="AP9" i="1"/>
  <c r="AR107" i="1"/>
  <c r="AP107" i="1"/>
  <c r="AR106" i="1"/>
  <c r="AP106" i="1"/>
  <c r="AR105" i="1"/>
  <c r="AP105" i="1"/>
  <c r="AR104" i="1"/>
  <c r="AP104" i="1"/>
  <c r="AR103" i="1"/>
  <c r="AP103" i="1"/>
  <c r="AR102" i="1"/>
  <c r="AP102" i="1"/>
  <c r="AR101" i="1"/>
  <c r="AP101" i="1"/>
  <c r="AR100" i="1"/>
  <c r="AP100" i="1"/>
  <c r="AR99" i="1"/>
  <c r="AP99" i="1"/>
  <c r="AR98" i="1"/>
  <c r="AP98" i="1"/>
  <c r="AR97" i="1"/>
  <c r="AP97" i="1"/>
  <c r="AP96" i="1"/>
  <c r="AQ8" i="1"/>
  <c r="AQ11" i="1"/>
  <c r="AQ13" i="1"/>
  <c r="AQ16" i="1"/>
  <c r="AQ12" i="1"/>
  <c r="AQ17" i="1"/>
  <c r="AQ21" i="1"/>
  <c r="AQ22" i="1"/>
  <c r="AQ24" i="1"/>
  <c r="AQ18" i="1"/>
  <c r="AQ19" i="1"/>
  <c r="AQ28" i="1"/>
  <c r="AQ27" i="1"/>
  <c r="AQ15" i="1"/>
  <c r="AQ23" i="1"/>
  <c r="AQ30" i="1"/>
  <c r="AQ20" i="1"/>
  <c r="AQ26" i="1"/>
  <c r="AQ29" i="1"/>
  <c r="AQ25" i="1"/>
  <c r="AQ14" i="1"/>
  <c r="AQ33" i="1"/>
  <c r="AQ36" i="1"/>
  <c r="AQ37" i="1"/>
  <c r="AQ34" i="1"/>
  <c r="AQ38" i="1"/>
  <c r="AQ35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31" i="1"/>
  <c r="AQ10" i="1"/>
  <c r="AQ53" i="1"/>
  <c r="AQ54" i="1"/>
  <c r="AQ55" i="1"/>
  <c r="AQ56" i="1"/>
  <c r="AQ57" i="1"/>
  <c r="AQ58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59" i="1"/>
  <c r="AQ60" i="1"/>
  <c r="AQ32" i="1"/>
  <c r="AQ61" i="1"/>
  <c r="AR31" i="1"/>
  <c r="AR10" i="1"/>
  <c r="AR8" i="1"/>
  <c r="AR11" i="1"/>
  <c r="AR13" i="1"/>
  <c r="AR16" i="1"/>
  <c r="AR12" i="1"/>
  <c r="AR17" i="1"/>
  <c r="AR21" i="1"/>
  <c r="AR22" i="1"/>
  <c r="AR24" i="1"/>
  <c r="AR18" i="1"/>
  <c r="AR19" i="1"/>
  <c r="AR28" i="1"/>
  <c r="AR27" i="1"/>
  <c r="AR15" i="1"/>
  <c r="AR23" i="1"/>
  <c r="AR30" i="1"/>
  <c r="AR20" i="1"/>
  <c r="AR26" i="1"/>
  <c r="AR29" i="1"/>
  <c r="AR25" i="1"/>
  <c r="AR14" i="1"/>
  <c r="AR33" i="1"/>
  <c r="AR36" i="1"/>
  <c r="AR37" i="1"/>
  <c r="AR34" i="1"/>
  <c r="AR38" i="1"/>
  <c r="AR35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9" i="1"/>
  <c r="AR60" i="1"/>
  <c r="AR32" i="1"/>
  <c r="AR61" i="1"/>
  <c r="AR53" i="1"/>
  <c r="AR54" i="1"/>
  <c r="AR55" i="1"/>
  <c r="AR56" i="1"/>
  <c r="AR57" i="1"/>
  <c r="AR58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Q9" i="1"/>
  <c r="AQ107" i="1"/>
  <c r="AQ106" i="1"/>
  <c r="AQ105" i="1"/>
  <c r="AQ104" i="1"/>
  <c r="AQ103" i="1"/>
  <c r="AQ102" i="1"/>
  <c r="AQ101" i="1"/>
  <c r="AQ100" i="1"/>
  <c r="AQ99" i="1"/>
  <c r="AQ98" i="1"/>
  <c r="AQ97" i="1"/>
  <c r="AQ96" i="1"/>
  <c r="AR95" i="1"/>
  <c r="AG8" i="2" l="1"/>
  <c r="AG98" i="2"/>
  <c r="AG100" i="2"/>
  <c r="AG102" i="2"/>
  <c r="AG104" i="2"/>
  <c r="AG106" i="2"/>
  <c r="AG11" i="2"/>
  <c r="AG95" i="2"/>
  <c r="AG93" i="2"/>
  <c r="AG91" i="2"/>
  <c r="AG89" i="2"/>
  <c r="AG87" i="2"/>
  <c r="AG85" i="2"/>
  <c r="AG83" i="2"/>
  <c r="AG81" i="2"/>
  <c r="AG79" i="2"/>
  <c r="AG77" i="2"/>
  <c r="AG75" i="2"/>
  <c r="AG48" i="2"/>
  <c r="AG44" i="2"/>
  <c r="AG72" i="2"/>
  <c r="AG70" i="2"/>
  <c r="AG68" i="2"/>
  <c r="AG66" i="2"/>
  <c r="AG64" i="2"/>
  <c r="AG62" i="2"/>
  <c r="AG60" i="2"/>
  <c r="AG58" i="2"/>
  <c r="AG56" i="2"/>
  <c r="AG54" i="2"/>
  <c r="AG49" i="2"/>
  <c r="AG52" i="2"/>
  <c r="AG34" i="2"/>
  <c r="AG33" i="2"/>
  <c r="AG43" i="2"/>
  <c r="AG28" i="2"/>
  <c r="AG23" i="2"/>
  <c r="AG21" i="2"/>
  <c r="AG20" i="2"/>
  <c r="AG13" i="2"/>
  <c r="AG40" i="2"/>
  <c r="AG46" i="2"/>
  <c r="AG45" i="2"/>
  <c r="AG22" i="2"/>
  <c r="AG27" i="2"/>
  <c r="AG31" i="2"/>
  <c r="AG25" i="2"/>
  <c r="AG10" i="2"/>
  <c r="AG30" i="2"/>
  <c r="AG97" i="2"/>
  <c r="AG99" i="2"/>
  <c r="AG101" i="2"/>
  <c r="AG103" i="2"/>
  <c r="AG105" i="2"/>
  <c r="AG107" i="2"/>
  <c r="AG96" i="2"/>
  <c r="AG94" i="2"/>
  <c r="AG92" i="2"/>
  <c r="AG90" i="2"/>
  <c r="AG88" i="2"/>
  <c r="AG86" i="2"/>
  <c r="AG84" i="2"/>
  <c r="AG82" i="2"/>
  <c r="AG80" i="2"/>
  <c r="AG78" i="2"/>
  <c r="AG76" i="2"/>
  <c r="AG74" i="2"/>
  <c r="AG47" i="2"/>
  <c r="AG73" i="2"/>
  <c r="AG71" i="2"/>
  <c r="AG69" i="2"/>
  <c r="AG67" i="2"/>
  <c r="AG65" i="2"/>
  <c r="AG63" i="2"/>
  <c r="AG61" i="2"/>
  <c r="AG59" i="2"/>
  <c r="AG57" i="2"/>
  <c r="AG55" i="2"/>
  <c r="AG53" i="2"/>
  <c r="AG37" i="2"/>
  <c r="AG51" i="2"/>
  <c r="AG50" i="2"/>
  <c r="AG38" i="2"/>
  <c r="AG41" i="2"/>
  <c r="AG26" i="2"/>
  <c r="AG12" i="2"/>
  <c r="AG16" i="2"/>
  <c r="AG19" i="2"/>
  <c r="AG15" i="2"/>
  <c r="AG14" i="2"/>
  <c r="AG35" i="2"/>
  <c r="AG42" i="2"/>
  <c r="AG32" i="2"/>
  <c r="AG24" i="2"/>
  <c r="AG39" i="2"/>
  <c r="AG29" i="2"/>
  <c r="AG18" i="2"/>
  <c r="AS8" i="1"/>
  <c r="AS10" i="1"/>
  <c r="AS96" i="1"/>
  <c r="AS94" i="1"/>
  <c r="AS92" i="1"/>
  <c r="AS90" i="1"/>
  <c r="AS88" i="1"/>
  <c r="AS86" i="1"/>
  <c r="AS84" i="1"/>
  <c r="AS82" i="1"/>
  <c r="AS80" i="1"/>
  <c r="AS78" i="1"/>
  <c r="AS76" i="1"/>
  <c r="AS74" i="1"/>
  <c r="AS72" i="1"/>
  <c r="AS70" i="1"/>
  <c r="AS68" i="1"/>
  <c r="AS66" i="1"/>
  <c r="AS64" i="1"/>
  <c r="AS62" i="1"/>
  <c r="AS57" i="1"/>
  <c r="AS55" i="1"/>
  <c r="AS60" i="1"/>
  <c r="AS53" i="1"/>
  <c r="AS51" i="1"/>
  <c r="AS49" i="1"/>
  <c r="AS47" i="1"/>
  <c r="AS45" i="1"/>
  <c r="AS43" i="1"/>
  <c r="AS41" i="1"/>
  <c r="AS39" i="1"/>
  <c r="AS38" i="1"/>
  <c r="AS37" i="1"/>
  <c r="AS33" i="1"/>
  <c r="AS26" i="1"/>
  <c r="AS30" i="1"/>
  <c r="AS15" i="1"/>
  <c r="AS28" i="1"/>
  <c r="AS18" i="1"/>
  <c r="AS22" i="1"/>
  <c r="AS17" i="1"/>
  <c r="AS16" i="1"/>
  <c r="AS11" i="1"/>
  <c r="AS61" i="1"/>
  <c r="AS58" i="1"/>
  <c r="AS97" i="1"/>
  <c r="AS98" i="1"/>
  <c r="AS99" i="1"/>
  <c r="AS100" i="1"/>
  <c r="AS101" i="1"/>
  <c r="AS102" i="1"/>
  <c r="AS103" i="1"/>
  <c r="AS104" i="1"/>
  <c r="AS105" i="1"/>
  <c r="AS106" i="1"/>
  <c r="AS107" i="1"/>
  <c r="AS95" i="1"/>
  <c r="AS93" i="1"/>
  <c r="AS91" i="1"/>
  <c r="AS89" i="1"/>
  <c r="AS87" i="1"/>
  <c r="AS85" i="1"/>
  <c r="AS83" i="1"/>
  <c r="AS81" i="1"/>
  <c r="AS79" i="1"/>
  <c r="AS77" i="1"/>
  <c r="AS75" i="1"/>
  <c r="AS73" i="1"/>
  <c r="AS71" i="1"/>
  <c r="AS69" i="1"/>
  <c r="AS67" i="1"/>
  <c r="AS65" i="1"/>
  <c r="AS63" i="1"/>
  <c r="AS56" i="1"/>
  <c r="AS54" i="1"/>
  <c r="AS32" i="1"/>
  <c r="AS59" i="1"/>
  <c r="AS52" i="1"/>
  <c r="AS50" i="1"/>
  <c r="AS48" i="1"/>
  <c r="AS46" i="1"/>
  <c r="AS44" i="1"/>
  <c r="AS42" i="1"/>
  <c r="AS40" i="1"/>
  <c r="AS35" i="1"/>
  <c r="AS34" i="1"/>
  <c r="AS36" i="1"/>
  <c r="AS14" i="1"/>
  <c r="AS29" i="1"/>
  <c r="AS20" i="1"/>
  <c r="AS23" i="1"/>
  <c r="AS19" i="1"/>
  <c r="AS24" i="1"/>
  <c r="AS21" i="1"/>
  <c r="AS12" i="1"/>
  <c r="AS13" i="1"/>
  <c r="AO31" i="2" l="1"/>
  <c r="AO30" i="2"/>
  <c r="V18" i="2" l="1"/>
  <c r="V21" i="2"/>
  <c r="G56" i="2"/>
  <c r="AN19" i="2"/>
  <c r="G21" i="2" s="1"/>
  <c r="S12" i="2"/>
  <c r="S40" i="2"/>
  <c r="V5" i="2"/>
  <c r="U5" i="2"/>
  <c r="T5" i="2"/>
  <c r="P5" i="2"/>
  <c r="V42" i="2" s="1"/>
  <c r="O5" i="2"/>
  <c r="N5" i="2"/>
  <c r="T42" i="2" s="1"/>
  <c r="L5" i="2"/>
  <c r="K5" i="2"/>
  <c r="J5" i="2"/>
  <c r="F5" i="2"/>
  <c r="L22" i="2" s="1"/>
  <c r="E5" i="2"/>
  <c r="D5" i="2"/>
  <c r="J22" i="2" s="1"/>
  <c r="AZ25" i="1"/>
  <c r="AZ24" i="1"/>
  <c r="AZ23" i="1"/>
  <c r="AS9" i="1" s="1"/>
  <c r="AY22" i="1"/>
  <c r="AZ22" i="1" s="1"/>
  <c r="AZ21" i="1"/>
  <c r="AZ20" i="1"/>
  <c r="AZ18" i="1"/>
  <c r="P31" i="1" s="1"/>
  <c r="AZ17" i="1"/>
  <c r="O13" i="1" s="1"/>
  <c r="AZ16" i="1"/>
  <c r="AZ15" i="1"/>
  <c r="AY11" i="1"/>
  <c r="BA11" i="1" s="1"/>
  <c r="AS27" i="1" s="1"/>
  <c r="AE31" i="1"/>
  <c r="O31" i="1"/>
  <c r="AE9" i="1"/>
  <c r="P9" i="1"/>
  <c r="O9" i="1"/>
  <c r="AH5" i="1"/>
  <c r="AG5" i="1"/>
  <c r="AA5" i="1"/>
  <c r="Z5" i="1"/>
  <c r="AF5" i="1" s="1"/>
  <c r="Y5" i="1"/>
  <c r="X5" i="1"/>
  <c r="W5" i="1"/>
  <c r="AA18" i="1" s="1"/>
  <c r="V5" i="1"/>
  <c r="M5" i="1"/>
  <c r="L5" i="1"/>
  <c r="S5" i="1" s="1"/>
  <c r="J5" i="1"/>
  <c r="I5" i="1"/>
  <c r="R5" i="1" s="1"/>
  <c r="H5" i="1"/>
  <c r="T17" i="1" s="1"/>
  <c r="G5" i="1"/>
  <c r="F5" i="1"/>
  <c r="L18" i="1" s="1"/>
  <c r="E5" i="1"/>
  <c r="D5" i="1"/>
  <c r="I17" i="1" s="1"/>
  <c r="AA17" i="2" l="1"/>
  <c r="AA9" i="2"/>
  <c r="AA21" i="2"/>
  <c r="AB40" i="2"/>
  <c r="AB12" i="2"/>
  <c r="AE18" i="2"/>
  <c r="AE21" i="2"/>
  <c r="AD31" i="1"/>
  <c r="AS31" i="1"/>
  <c r="I21" i="2"/>
  <c r="Q18" i="2"/>
  <c r="R21" i="2"/>
  <c r="I9" i="2"/>
  <c r="R9" i="2"/>
  <c r="I17" i="2"/>
  <c r="R17" i="2"/>
  <c r="AH24" i="1"/>
  <c r="AH9" i="1"/>
  <c r="AC31" i="1"/>
  <c r="AC9" i="1"/>
  <c r="T27" i="1"/>
  <c r="AG27" i="1"/>
  <c r="Q31" i="1"/>
  <c r="J9" i="2"/>
  <c r="T15" i="2"/>
  <c r="V15" i="2"/>
  <c r="J107" i="1"/>
  <c r="J105" i="1"/>
  <c r="J103" i="1"/>
  <c r="J101" i="1"/>
  <c r="J106" i="1"/>
  <c r="J104" i="1"/>
  <c r="J102" i="1"/>
  <c r="J99" i="1"/>
  <c r="J97" i="1"/>
  <c r="J95" i="1"/>
  <c r="J93" i="1"/>
  <c r="J91" i="1"/>
  <c r="J89" i="1"/>
  <c r="J87" i="1"/>
  <c r="J85" i="1"/>
  <c r="J83" i="1"/>
  <c r="J81" i="1"/>
  <c r="J79" i="1"/>
  <c r="J77" i="1"/>
  <c r="J75" i="1"/>
  <c r="J73" i="1"/>
  <c r="J71" i="1"/>
  <c r="J69" i="1"/>
  <c r="J67" i="1"/>
  <c r="J65" i="1"/>
  <c r="J63" i="1"/>
  <c r="J61" i="1"/>
  <c r="J100" i="1"/>
  <c r="J98" i="1"/>
  <c r="J96" i="1"/>
  <c r="J94" i="1"/>
  <c r="J92" i="1"/>
  <c r="J90" i="1"/>
  <c r="J88" i="1"/>
  <c r="J86" i="1"/>
  <c r="J84" i="1"/>
  <c r="J82" i="1"/>
  <c r="J80" i="1"/>
  <c r="J78" i="1"/>
  <c r="J76" i="1"/>
  <c r="J74" i="1"/>
  <c r="J72" i="1"/>
  <c r="J70" i="1"/>
  <c r="J68" i="1"/>
  <c r="J66" i="1"/>
  <c r="J64" i="1"/>
  <c r="J62" i="1"/>
  <c r="J32" i="1"/>
  <c r="J59" i="1"/>
  <c r="J57" i="1"/>
  <c r="J55" i="1"/>
  <c r="J53" i="1"/>
  <c r="J51" i="1"/>
  <c r="J49" i="1"/>
  <c r="J47" i="1"/>
  <c r="J45" i="1"/>
  <c r="J43" i="1"/>
  <c r="J41" i="1"/>
  <c r="J39" i="1"/>
  <c r="J38" i="1"/>
  <c r="J37" i="1"/>
  <c r="J33" i="1"/>
  <c r="J25" i="1"/>
  <c r="J26" i="1"/>
  <c r="J20" i="1"/>
  <c r="J30" i="1"/>
  <c r="J23" i="1"/>
  <c r="J19" i="1"/>
  <c r="J60" i="1"/>
  <c r="J58" i="1"/>
  <c r="J56" i="1"/>
  <c r="J54" i="1"/>
  <c r="J52" i="1"/>
  <c r="J50" i="1"/>
  <c r="J48" i="1"/>
  <c r="J46" i="1"/>
  <c r="J44" i="1"/>
  <c r="J42" i="1"/>
  <c r="J40" i="1"/>
  <c r="J35" i="1"/>
  <c r="J34" i="1"/>
  <c r="J36" i="1"/>
  <c r="J14" i="1"/>
  <c r="J29" i="1"/>
  <c r="J15" i="1"/>
  <c r="J28" i="1"/>
  <c r="J27" i="1"/>
  <c r="M106" i="1"/>
  <c r="M104" i="1"/>
  <c r="M102" i="1"/>
  <c r="M107" i="1"/>
  <c r="M105" i="1"/>
  <c r="M103" i="1"/>
  <c r="M101" i="1"/>
  <c r="M100" i="1"/>
  <c r="M98" i="1"/>
  <c r="M96" i="1"/>
  <c r="M94" i="1"/>
  <c r="M92" i="1"/>
  <c r="M90" i="1"/>
  <c r="M88" i="1"/>
  <c r="M86" i="1"/>
  <c r="M84" i="1"/>
  <c r="M82" i="1"/>
  <c r="M80" i="1"/>
  <c r="M78" i="1"/>
  <c r="M76" i="1"/>
  <c r="M74" i="1"/>
  <c r="M72" i="1"/>
  <c r="M70" i="1"/>
  <c r="M68" i="1"/>
  <c r="M66" i="1"/>
  <c r="M64" i="1"/>
  <c r="M62" i="1"/>
  <c r="M99" i="1"/>
  <c r="M97" i="1"/>
  <c r="M95" i="1"/>
  <c r="M93" i="1"/>
  <c r="M91" i="1"/>
  <c r="M89" i="1"/>
  <c r="M87" i="1"/>
  <c r="M85" i="1"/>
  <c r="M83" i="1"/>
  <c r="M81" i="1"/>
  <c r="M79" i="1"/>
  <c r="M77" i="1"/>
  <c r="M75" i="1"/>
  <c r="M73" i="1"/>
  <c r="M71" i="1"/>
  <c r="M69" i="1"/>
  <c r="M67" i="1"/>
  <c r="M65" i="1"/>
  <c r="M63" i="1"/>
  <c r="M61" i="1"/>
  <c r="M60" i="1"/>
  <c r="M58" i="1"/>
  <c r="M56" i="1"/>
  <c r="M54" i="1"/>
  <c r="M52" i="1"/>
  <c r="M50" i="1"/>
  <c r="M48" i="1"/>
  <c r="M46" i="1"/>
  <c r="M44" i="1"/>
  <c r="M42" i="1"/>
  <c r="M40" i="1"/>
  <c r="M35" i="1"/>
  <c r="M34" i="1"/>
  <c r="M36" i="1"/>
  <c r="M14" i="1"/>
  <c r="M29" i="1"/>
  <c r="M15" i="1"/>
  <c r="M28" i="1"/>
  <c r="M27" i="1"/>
  <c r="M32" i="1"/>
  <c r="M59" i="1"/>
  <c r="M57" i="1"/>
  <c r="M55" i="1"/>
  <c r="M53" i="1"/>
  <c r="M51" i="1"/>
  <c r="M49" i="1"/>
  <c r="M47" i="1"/>
  <c r="M45" i="1"/>
  <c r="M43" i="1"/>
  <c r="M41" i="1"/>
  <c r="M39" i="1"/>
  <c r="M38" i="1"/>
  <c r="M37" i="1"/>
  <c r="M33" i="1"/>
  <c r="M25" i="1"/>
  <c r="M26" i="1"/>
  <c r="M20" i="1"/>
  <c r="M30" i="1"/>
  <c r="M23" i="1"/>
  <c r="M19" i="1"/>
  <c r="Z106" i="1"/>
  <c r="Z104" i="1"/>
  <c r="Z102" i="1"/>
  <c r="Z100" i="1"/>
  <c r="Z107" i="1"/>
  <c r="Z105" i="1"/>
  <c r="Z103" i="1"/>
  <c r="Z101" i="1"/>
  <c r="Z98" i="1"/>
  <c r="Z96" i="1"/>
  <c r="Z94" i="1"/>
  <c r="Z92" i="1"/>
  <c r="Z90" i="1"/>
  <c r="Z88" i="1"/>
  <c r="Z86" i="1"/>
  <c r="Z84" i="1"/>
  <c r="Z82" i="1"/>
  <c r="Z80" i="1"/>
  <c r="Z78" i="1"/>
  <c r="Z76" i="1"/>
  <c r="Z74" i="1"/>
  <c r="Z72" i="1"/>
  <c r="Z70" i="1"/>
  <c r="Z68" i="1"/>
  <c r="Z66" i="1"/>
  <c r="Z64" i="1"/>
  <c r="Z62" i="1"/>
  <c r="Z99" i="1"/>
  <c r="Z97" i="1"/>
  <c r="Z95" i="1"/>
  <c r="Z93" i="1"/>
  <c r="Z91" i="1"/>
  <c r="Z89" i="1"/>
  <c r="Z87" i="1"/>
  <c r="Z85" i="1"/>
  <c r="Z83" i="1"/>
  <c r="Z81" i="1"/>
  <c r="Z79" i="1"/>
  <c r="Z77" i="1"/>
  <c r="Z75" i="1"/>
  <c r="Z73" i="1"/>
  <c r="Z71" i="1"/>
  <c r="Z69" i="1"/>
  <c r="Z67" i="1"/>
  <c r="Z65" i="1"/>
  <c r="Z63" i="1"/>
  <c r="Z61" i="1"/>
  <c r="Z60" i="1"/>
  <c r="Z58" i="1"/>
  <c r="Z56" i="1"/>
  <c r="Z54" i="1"/>
  <c r="Z52" i="1"/>
  <c r="Z50" i="1"/>
  <c r="Z48" i="1"/>
  <c r="Z46" i="1"/>
  <c r="Z44" i="1"/>
  <c r="Z42" i="1"/>
  <c r="Z40" i="1"/>
  <c r="Z35" i="1"/>
  <c r="Z34" i="1"/>
  <c r="Z36" i="1"/>
  <c r="Z14" i="1"/>
  <c r="Z29" i="1"/>
  <c r="Z28" i="1"/>
  <c r="Z27" i="1"/>
  <c r="Z32" i="1"/>
  <c r="Z59" i="1"/>
  <c r="Z57" i="1"/>
  <c r="Z55" i="1"/>
  <c r="Z53" i="1"/>
  <c r="Z51" i="1"/>
  <c r="Z49" i="1"/>
  <c r="Z47" i="1"/>
  <c r="Z45" i="1"/>
  <c r="Z43" i="1"/>
  <c r="Z41" i="1"/>
  <c r="Z39" i="1"/>
  <c r="Z38" i="1"/>
  <c r="Z37" i="1"/>
  <c r="Z33" i="1"/>
  <c r="Z25" i="1"/>
  <c r="Z26" i="1"/>
  <c r="Z20" i="1"/>
  <c r="Z30" i="1"/>
  <c r="Z23" i="1"/>
  <c r="Z15" i="1"/>
  <c r="Z19" i="1"/>
  <c r="AG106" i="1"/>
  <c r="AG104" i="1"/>
  <c r="AG102" i="1"/>
  <c r="AG100" i="1"/>
  <c r="AG107" i="1"/>
  <c r="AG105" i="1"/>
  <c r="AG103" i="1"/>
  <c r="AG101" i="1"/>
  <c r="AG98" i="1"/>
  <c r="AG96" i="1"/>
  <c r="AG94" i="1"/>
  <c r="AG92" i="1"/>
  <c r="AG90" i="1"/>
  <c r="AG88" i="1"/>
  <c r="AG86" i="1"/>
  <c r="AG84" i="1"/>
  <c r="AG82" i="1"/>
  <c r="AG80" i="1"/>
  <c r="AG78" i="1"/>
  <c r="AG76" i="1"/>
  <c r="AG74" i="1"/>
  <c r="AG72" i="1"/>
  <c r="AG70" i="1"/>
  <c r="AG68" i="1"/>
  <c r="AG66" i="1"/>
  <c r="AG64" i="1"/>
  <c r="AG62" i="1"/>
  <c r="AG32" i="1"/>
  <c r="AG99" i="1"/>
  <c r="AG97" i="1"/>
  <c r="AG95" i="1"/>
  <c r="AG93" i="1"/>
  <c r="AG91" i="1"/>
  <c r="AG89" i="1"/>
  <c r="AG87" i="1"/>
  <c r="AG85" i="1"/>
  <c r="AG83" i="1"/>
  <c r="AG81" i="1"/>
  <c r="AG79" i="1"/>
  <c r="AG77" i="1"/>
  <c r="AG75" i="1"/>
  <c r="AG73" i="1"/>
  <c r="AG71" i="1"/>
  <c r="AG69" i="1"/>
  <c r="AG67" i="1"/>
  <c r="AG65" i="1"/>
  <c r="AG63" i="1"/>
  <c r="AG61" i="1"/>
  <c r="AG60" i="1"/>
  <c r="AG58" i="1"/>
  <c r="AG56" i="1"/>
  <c r="AG54" i="1"/>
  <c r="AG52" i="1"/>
  <c r="AG50" i="1"/>
  <c r="AG48" i="1"/>
  <c r="AG46" i="1"/>
  <c r="AG44" i="1"/>
  <c r="AG42" i="1"/>
  <c r="AG40" i="1"/>
  <c r="AG35" i="1"/>
  <c r="AG34" i="1"/>
  <c r="AG36" i="1"/>
  <c r="AG14" i="1"/>
  <c r="AG29" i="1"/>
  <c r="AG15" i="1"/>
  <c r="AG28" i="1"/>
  <c r="AG59" i="1"/>
  <c r="AG57" i="1"/>
  <c r="AG55" i="1"/>
  <c r="AG53" i="1"/>
  <c r="AG51" i="1"/>
  <c r="AG49" i="1"/>
  <c r="AG47" i="1"/>
  <c r="AG45" i="1"/>
  <c r="AG43" i="1"/>
  <c r="AG41" i="1"/>
  <c r="AG39" i="1"/>
  <c r="AG38" i="1"/>
  <c r="AG37" i="1"/>
  <c r="AG33" i="1"/>
  <c r="AG25" i="1"/>
  <c r="AG26" i="1"/>
  <c r="AG20" i="1"/>
  <c r="AG30" i="1"/>
  <c r="AG23" i="1"/>
  <c r="AG19" i="1"/>
  <c r="J9" i="1"/>
  <c r="L9" i="1"/>
  <c r="AA9" i="1"/>
  <c r="I31" i="1"/>
  <c r="M31" i="1"/>
  <c r="AA31" i="1"/>
  <c r="AG31" i="1"/>
  <c r="J8" i="1"/>
  <c r="L8" i="1"/>
  <c r="AA8" i="1"/>
  <c r="AH8" i="1"/>
  <c r="I10" i="1"/>
  <c r="M10" i="1"/>
  <c r="T10" i="1"/>
  <c r="Z10" i="1"/>
  <c r="AG10" i="1"/>
  <c r="J11" i="1"/>
  <c r="L11" i="1"/>
  <c r="AA11" i="1"/>
  <c r="AH11" i="1"/>
  <c r="I13" i="1"/>
  <c r="M13" i="1"/>
  <c r="AA13" i="1"/>
  <c r="AH13" i="1"/>
  <c r="I16" i="1"/>
  <c r="M16" i="1"/>
  <c r="T16" i="1"/>
  <c r="Z16" i="1"/>
  <c r="AG16" i="1"/>
  <c r="J12" i="1"/>
  <c r="L12" i="1"/>
  <c r="AA12" i="1"/>
  <c r="AH12" i="1"/>
  <c r="M17" i="1"/>
  <c r="Z17" i="1"/>
  <c r="AG17" i="1"/>
  <c r="J21" i="1"/>
  <c r="L21" i="1"/>
  <c r="AA21" i="1"/>
  <c r="AH21" i="1"/>
  <c r="J22" i="1"/>
  <c r="L22" i="1"/>
  <c r="AA22" i="1"/>
  <c r="AH22" i="1"/>
  <c r="J24" i="1"/>
  <c r="L24" i="1"/>
  <c r="AA24" i="1"/>
  <c r="J18" i="1"/>
  <c r="AG18" i="1"/>
  <c r="I106" i="1"/>
  <c r="I104" i="1"/>
  <c r="I102" i="1"/>
  <c r="I107" i="1"/>
  <c r="I105" i="1"/>
  <c r="I103" i="1"/>
  <c r="I101" i="1"/>
  <c r="I100" i="1"/>
  <c r="I98" i="1"/>
  <c r="I96" i="1"/>
  <c r="I94" i="1"/>
  <c r="I92" i="1"/>
  <c r="I90" i="1"/>
  <c r="I88" i="1"/>
  <c r="I86" i="1"/>
  <c r="I84" i="1"/>
  <c r="I82" i="1"/>
  <c r="I80" i="1"/>
  <c r="I78" i="1"/>
  <c r="I76" i="1"/>
  <c r="I74" i="1"/>
  <c r="I72" i="1"/>
  <c r="I70" i="1"/>
  <c r="I68" i="1"/>
  <c r="I66" i="1"/>
  <c r="I64" i="1"/>
  <c r="I62" i="1"/>
  <c r="I99" i="1"/>
  <c r="I97" i="1"/>
  <c r="I95" i="1"/>
  <c r="I93" i="1"/>
  <c r="I91" i="1"/>
  <c r="I89" i="1"/>
  <c r="I87" i="1"/>
  <c r="I85" i="1"/>
  <c r="I83" i="1"/>
  <c r="I81" i="1"/>
  <c r="I79" i="1"/>
  <c r="I77" i="1"/>
  <c r="I75" i="1"/>
  <c r="I73" i="1"/>
  <c r="I71" i="1"/>
  <c r="I69" i="1"/>
  <c r="I67" i="1"/>
  <c r="I65" i="1"/>
  <c r="I63" i="1"/>
  <c r="I61" i="1"/>
  <c r="I60" i="1"/>
  <c r="I58" i="1"/>
  <c r="I56" i="1"/>
  <c r="I54" i="1"/>
  <c r="I52" i="1"/>
  <c r="I50" i="1"/>
  <c r="I48" i="1"/>
  <c r="I46" i="1"/>
  <c r="I44" i="1"/>
  <c r="I42" i="1"/>
  <c r="I40" i="1"/>
  <c r="I35" i="1"/>
  <c r="I34" i="1"/>
  <c r="I36" i="1"/>
  <c r="I14" i="1"/>
  <c r="I29" i="1"/>
  <c r="I15" i="1"/>
  <c r="I28" i="1"/>
  <c r="I27" i="1"/>
  <c r="I32" i="1"/>
  <c r="I59" i="1"/>
  <c r="I57" i="1"/>
  <c r="I55" i="1"/>
  <c r="I53" i="1"/>
  <c r="I51" i="1"/>
  <c r="I49" i="1"/>
  <c r="I47" i="1"/>
  <c r="I45" i="1"/>
  <c r="I43" i="1"/>
  <c r="I41" i="1"/>
  <c r="I39" i="1"/>
  <c r="I38" i="1"/>
  <c r="I37" i="1"/>
  <c r="I33" i="1"/>
  <c r="I25" i="1"/>
  <c r="I26" i="1"/>
  <c r="I20" i="1"/>
  <c r="I30" i="1"/>
  <c r="I23" i="1"/>
  <c r="I19" i="1"/>
  <c r="L107" i="1"/>
  <c r="L105" i="1"/>
  <c r="L103" i="1"/>
  <c r="L101" i="1"/>
  <c r="L106" i="1"/>
  <c r="L104" i="1"/>
  <c r="L102" i="1"/>
  <c r="L99" i="1"/>
  <c r="L97" i="1"/>
  <c r="L95" i="1"/>
  <c r="L93" i="1"/>
  <c r="L91" i="1"/>
  <c r="L89" i="1"/>
  <c r="L87" i="1"/>
  <c r="L85" i="1"/>
  <c r="L83" i="1"/>
  <c r="L81" i="1"/>
  <c r="L79" i="1"/>
  <c r="L77" i="1"/>
  <c r="L75" i="1"/>
  <c r="L73" i="1"/>
  <c r="L71" i="1"/>
  <c r="L69" i="1"/>
  <c r="L67" i="1"/>
  <c r="L65" i="1"/>
  <c r="L63" i="1"/>
  <c r="L61" i="1"/>
  <c r="L100" i="1"/>
  <c r="L98" i="1"/>
  <c r="L96" i="1"/>
  <c r="L94" i="1"/>
  <c r="L92" i="1"/>
  <c r="L90" i="1"/>
  <c r="L88" i="1"/>
  <c r="L86" i="1"/>
  <c r="L84" i="1"/>
  <c r="L82" i="1"/>
  <c r="L80" i="1"/>
  <c r="L78" i="1"/>
  <c r="L76" i="1"/>
  <c r="L74" i="1"/>
  <c r="L72" i="1"/>
  <c r="L70" i="1"/>
  <c r="L68" i="1"/>
  <c r="L66" i="1"/>
  <c r="L64" i="1"/>
  <c r="L62" i="1"/>
  <c r="L32" i="1"/>
  <c r="L59" i="1"/>
  <c r="L57" i="1"/>
  <c r="L55" i="1"/>
  <c r="L53" i="1"/>
  <c r="L51" i="1"/>
  <c r="L49" i="1"/>
  <c r="L47" i="1"/>
  <c r="L45" i="1"/>
  <c r="L43" i="1"/>
  <c r="L41" i="1"/>
  <c r="L39" i="1"/>
  <c r="L38" i="1"/>
  <c r="L37" i="1"/>
  <c r="L33" i="1"/>
  <c r="L25" i="1"/>
  <c r="L26" i="1"/>
  <c r="L20" i="1"/>
  <c r="L30" i="1"/>
  <c r="L23" i="1"/>
  <c r="L19" i="1"/>
  <c r="L60" i="1"/>
  <c r="L58" i="1"/>
  <c r="L56" i="1"/>
  <c r="L54" i="1"/>
  <c r="L52" i="1"/>
  <c r="L50" i="1"/>
  <c r="L48" i="1"/>
  <c r="L46" i="1"/>
  <c r="L44" i="1"/>
  <c r="L42" i="1"/>
  <c r="L40" i="1"/>
  <c r="L35" i="1"/>
  <c r="L34" i="1"/>
  <c r="L36" i="1"/>
  <c r="L14" i="1"/>
  <c r="L29" i="1"/>
  <c r="L15" i="1"/>
  <c r="L28" i="1"/>
  <c r="L27" i="1"/>
  <c r="T106" i="1"/>
  <c r="T104" i="1"/>
  <c r="T102" i="1"/>
  <c r="T107" i="1"/>
  <c r="T105" i="1"/>
  <c r="T103" i="1"/>
  <c r="T101" i="1"/>
  <c r="T100" i="1"/>
  <c r="T98" i="1"/>
  <c r="T96" i="1"/>
  <c r="T94" i="1"/>
  <c r="T92" i="1"/>
  <c r="T90" i="1"/>
  <c r="T88" i="1"/>
  <c r="T86" i="1"/>
  <c r="T84" i="1"/>
  <c r="T82" i="1"/>
  <c r="T80" i="1"/>
  <c r="T78" i="1"/>
  <c r="T76" i="1"/>
  <c r="T74" i="1"/>
  <c r="T72" i="1"/>
  <c r="T70" i="1"/>
  <c r="T68" i="1"/>
  <c r="T66" i="1"/>
  <c r="T64" i="1"/>
  <c r="T62" i="1"/>
  <c r="T99" i="1"/>
  <c r="T97" i="1"/>
  <c r="T95" i="1"/>
  <c r="T93" i="1"/>
  <c r="T91" i="1"/>
  <c r="T89" i="1"/>
  <c r="T87" i="1"/>
  <c r="T85" i="1"/>
  <c r="T83" i="1"/>
  <c r="T81" i="1"/>
  <c r="T79" i="1"/>
  <c r="T77" i="1"/>
  <c r="T75" i="1"/>
  <c r="T73" i="1"/>
  <c r="T71" i="1"/>
  <c r="T69" i="1"/>
  <c r="T67" i="1"/>
  <c r="T65" i="1"/>
  <c r="T63" i="1"/>
  <c r="T61" i="1"/>
  <c r="T60" i="1"/>
  <c r="T58" i="1"/>
  <c r="T56" i="1"/>
  <c r="T54" i="1"/>
  <c r="T52" i="1"/>
  <c r="T50" i="1"/>
  <c r="T48" i="1"/>
  <c r="T46" i="1"/>
  <c r="T44" i="1"/>
  <c r="T42" i="1"/>
  <c r="T40" i="1"/>
  <c r="T35" i="1"/>
  <c r="T34" i="1"/>
  <c r="T36" i="1"/>
  <c r="T14" i="1"/>
  <c r="T29" i="1"/>
  <c r="T28" i="1"/>
  <c r="T32" i="1"/>
  <c r="T59" i="1"/>
  <c r="T57" i="1"/>
  <c r="T55" i="1"/>
  <c r="T53" i="1"/>
  <c r="T51" i="1"/>
  <c r="T49" i="1"/>
  <c r="T47" i="1"/>
  <c r="T45" i="1"/>
  <c r="T43" i="1"/>
  <c r="T41" i="1"/>
  <c r="T39" i="1"/>
  <c r="T38" i="1"/>
  <c r="T37" i="1"/>
  <c r="T33" i="1"/>
  <c r="T25" i="1"/>
  <c r="T26" i="1"/>
  <c r="T20" i="1"/>
  <c r="T30" i="1"/>
  <c r="T23" i="1"/>
  <c r="T15" i="1"/>
  <c r="T19" i="1"/>
  <c r="AA107" i="1"/>
  <c r="AA105" i="1"/>
  <c r="AA103" i="1"/>
  <c r="AA101" i="1"/>
  <c r="AA106" i="1"/>
  <c r="AA104" i="1"/>
  <c r="AA102" i="1"/>
  <c r="AA100" i="1"/>
  <c r="AA99" i="1"/>
  <c r="AA97" i="1"/>
  <c r="AA95" i="1"/>
  <c r="AA93" i="1"/>
  <c r="AA91" i="1"/>
  <c r="AA89" i="1"/>
  <c r="AA87" i="1"/>
  <c r="AA85" i="1"/>
  <c r="AA83" i="1"/>
  <c r="AA81" i="1"/>
  <c r="AA79" i="1"/>
  <c r="AA77" i="1"/>
  <c r="AA75" i="1"/>
  <c r="AA73" i="1"/>
  <c r="AA71" i="1"/>
  <c r="AA69" i="1"/>
  <c r="AA67" i="1"/>
  <c r="AA65" i="1"/>
  <c r="AA63" i="1"/>
  <c r="AA61" i="1"/>
  <c r="AA98" i="1"/>
  <c r="AA96" i="1"/>
  <c r="AA94" i="1"/>
  <c r="AA92" i="1"/>
  <c r="AA90" i="1"/>
  <c r="AA88" i="1"/>
  <c r="AA86" i="1"/>
  <c r="AA84" i="1"/>
  <c r="AA82" i="1"/>
  <c r="AA80" i="1"/>
  <c r="AA78" i="1"/>
  <c r="AA76" i="1"/>
  <c r="AA74" i="1"/>
  <c r="AA72" i="1"/>
  <c r="AA70" i="1"/>
  <c r="AA68" i="1"/>
  <c r="AA66" i="1"/>
  <c r="AA64" i="1"/>
  <c r="AA62" i="1"/>
  <c r="AA32" i="1"/>
  <c r="AA59" i="1"/>
  <c r="AA57" i="1"/>
  <c r="AA55" i="1"/>
  <c r="AA53" i="1"/>
  <c r="AA51" i="1"/>
  <c r="AA49" i="1"/>
  <c r="AA47" i="1"/>
  <c r="AA45" i="1"/>
  <c r="AA43" i="1"/>
  <c r="AA41" i="1"/>
  <c r="AA39" i="1"/>
  <c r="AA38" i="1"/>
  <c r="AA37" i="1"/>
  <c r="AA33" i="1"/>
  <c r="AA25" i="1"/>
  <c r="AA26" i="1"/>
  <c r="AA20" i="1"/>
  <c r="AA30" i="1"/>
  <c r="AA23" i="1"/>
  <c r="AA15" i="1"/>
  <c r="AA19" i="1"/>
  <c r="AA60" i="1"/>
  <c r="AA58" i="1"/>
  <c r="AA56" i="1"/>
  <c r="AA54" i="1"/>
  <c r="AA52" i="1"/>
  <c r="AA50" i="1"/>
  <c r="AA48" i="1"/>
  <c r="AA46" i="1"/>
  <c r="AA44" i="1"/>
  <c r="AA42" i="1"/>
  <c r="AA40" i="1"/>
  <c r="AA35" i="1"/>
  <c r="AA34" i="1"/>
  <c r="AA36" i="1"/>
  <c r="AA14" i="1"/>
  <c r="AA29" i="1"/>
  <c r="AA28" i="1"/>
  <c r="AA27" i="1"/>
  <c r="AH107" i="1"/>
  <c r="AH105" i="1"/>
  <c r="AH103" i="1"/>
  <c r="AH101" i="1"/>
  <c r="AH106" i="1"/>
  <c r="AH104" i="1"/>
  <c r="AH102" i="1"/>
  <c r="AH100" i="1"/>
  <c r="AH99" i="1"/>
  <c r="AH97" i="1"/>
  <c r="AH95" i="1"/>
  <c r="AH93" i="1"/>
  <c r="AH91" i="1"/>
  <c r="AH89" i="1"/>
  <c r="AH87" i="1"/>
  <c r="AH85" i="1"/>
  <c r="AH83" i="1"/>
  <c r="AH81" i="1"/>
  <c r="AH79" i="1"/>
  <c r="AH77" i="1"/>
  <c r="AH75" i="1"/>
  <c r="AH73" i="1"/>
  <c r="AH71" i="1"/>
  <c r="AH69" i="1"/>
  <c r="AH67" i="1"/>
  <c r="AH65" i="1"/>
  <c r="AH63" i="1"/>
  <c r="AH61" i="1"/>
  <c r="AH98" i="1"/>
  <c r="AH96" i="1"/>
  <c r="AH94" i="1"/>
  <c r="AH92" i="1"/>
  <c r="AH90" i="1"/>
  <c r="AH88" i="1"/>
  <c r="AH86" i="1"/>
  <c r="AH84" i="1"/>
  <c r="AH82" i="1"/>
  <c r="AH80" i="1"/>
  <c r="AH78" i="1"/>
  <c r="AH76" i="1"/>
  <c r="AH74" i="1"/>
  <c r="AH72" i="1"/>
  <c r="AH70" i="1"/>
  <c r="AH68" i="1"/>
  <c r="AH66" i="1"/>
  <c r="AH64" i="1"/>
  <c r="AH62" i="1"/>
  <c r="AH32" i="1"/>
  <c r="AH59" i="1"/>
  <c r="AH57" i="1"/>
  <c r="AH55" i="1"/>
  <c r="AH53" i="1"/>
  <c r="AH51" i="1"/>
  <c r="AH49" i="1"/>
  <c r="AH47" i="1"/>
  <c r="AH45" i="1"/>
  <c r="AH43" i="1"/>
  <c r="AH41" i="1"/>
  <c r="AH39" i="1"/>
  <c r="AH38" i="1"/>
  <c r="AH37" i="1"/>
  <c r="AH33" i="1"/>
  <c r="AH25" i="1"/>
  <c r="AH26" i="1"/>
  <c r="AH20" i="1"/>
  <c r="AH30" i="1"/>
  <c r="AH23" i="1"/>
  <c r="AH19" i="1"/>
  <c r="AH18" i="1"/>
  <c r="AH60" i="1"/>
  <c r="AH58" i="1"/>
  <c r="AH56" i="1"/>
  <c r="AH54" i="1"/>
  <c r="AH52" i="1"/>
  <c r="AH50" i="1"/>
  <c r="AH48" i="1"/>
  <c r="AH46" i="1"/>
  <c r="AH44" i="1"/>
  <c r="AH42" i="1"/>
  <c r="AH40" i="1"/>
  <c r="AH35" i="1"/>
  <c r="AH34" i="1"/>
  <c r="AH36" i="1"/>
  <c r="AH14" i="1"/>
  <c r="AH29" i="1"/>
  <c r="AH15" i="1"/>
  <c r="AH28" i="1"/>
  <c r="AH27" i="1"/>
  <c r="I9" i="1"/>
  <c r="M9" i="1"/>
  <c r="T9" i="1"/>
  <c r="Z9" i="1"/>
  <c r="AG9" i="1"/>
  <c r="J31" i="1"/>
  <c r="L31" i="1"/>
  <c r="T31" i="1"/>
  <c r="Z31" i="1"/>
  <c r="AH31" i="1"/>
  <c r="I8" i="1"/>
  <c r="M8" i="1"/>
  <c r="T8" i="1"/>
  <c r="Z8" i="1"/>
  <c r="AG8" i="1"/>
  <c r="J10" i="1"/>
  <c r="L10" i="1"/>
  <c r="AA10" i="1"/>
  <c r="AH10" i="1"/>
  <c r="I11" i="1"/>
  <c r="M11" i="1"/>
  <c r="T11" i="1"/>
  <c r="Z11" i="1"/>
  <c r="AG11" i="1"/>
  <c r="J13" i="1"/>
  <c r="L13" i="1"/>
  <c r="T13" i="1"/>
  <c r="Z13" i="1"/>
  <c r="AG13" i="1"/>
  <c r="J16" i="1"/>
  <c r="L16" i="1"/>
  <c r="AA16" i="1"/>
  <c r="AH16" i="1"/>
  <c r="I12" i="1"/>
  <c r="M12" i="1"/>
  <c r="T12" i="1"/>
  <c r="Z12" i="1"/>
  <c r="AG12" i="1"/>
  <c r="J17" i="1"/>
  <c r="L17" i="1"/>
  <c r="AA17" i="1"/>
  <c r="AH17" i="1"/>
  <c r="I21" i="1"/>
  <c r="M21" i="1"/>
  <c r="T21" i="1"/>
  <c r="Z21" i="1"/>
  <c r="AG21" i="1"/>
  <c r="I22" i="1"/>
  <c r="M22" i="1"/>
  <c r="T22" i="1"/>
  <c r="Z22" i="1"/>
  <c r="AG22" i="1"/>
  <c r="I24" i="1"/>
  <c r="M24" i="1"/>
  <c r="T24" i="1"/>
  <c r="Z24" i="1"/>
  <c r="AG24" i="1"/>
  <c r="I18" i="1"/>
  <c r="M18" i="1"/>
  <c r="T18" i="1"/>
  <c r="Z18" i="1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55" i="2"/>
  <c r="K54" i="2"/>
  <c r="K53" i="2"/>
  <c r="K49" i="2"/>
  <c r="K37" i="2"/>
  <c r="K52" i="2"/>
  <c r="K51" i="2"/>
  <c r="K34" i="2"/>
  <c r="K36" i="2"/>
  <c r="K50" i="2"/>
  <c r="K33" i="2"/>
  <c r="K38" i="2"/>
  <c r="K43" i="2"/>
  <c r="K41" i="2"/>
  <c r="K46" i="2"/>
  <c r="K8" i="2"/>
  <c r="K45" i="2"/>
  <c r="K35" i="2"/>
  <c r="K75" i="2"/>
  <c r="K74" i="2"/>
  <c r="K48" i="2"/>
  <c r="K47" i="2"/>
  <c r="K4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1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55" i="2"/>
  <c r="U54" i="2"/>
  <c r="U53" i="2"/>
  <c r="U49" i="2"/>
  <c r="U37" i="2"/>
  <c r="U52" i="2"/>
  <c r="U51" i="2"/>
  <c r="U34" i="2"/>
  <c r="U50" i="2"/>
  <c r="U33" i="2"/>
  <c r="U38" i="2"/>
  <c r="U43" i="2"/>
  <c r="U18" i="2"/>
  <c r="U41" i="2"/>
  <c r="U46" i="2"/>
  <c r="U8" i="2"/>
  <c r="U45" i="2"/>
  <c r="U35" i="2"/>
  <c r="U22" i="2"/>
  <c r="U74" i="2"/>
  <c r="U48" i="2"/>
  <c r="U47" i="2"/>
  <c r="U4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K11" i="2"/>
  <c r="U11" i="2"/>
  <c r="K14" i="2"/>
  <c r="U14" i="2"/>
  <c r="K40" i="2"/>
  <c r="T40" i="2"/>
  <c r="V40" i="2"/>
  <c r="J15" i="2"/>
  <c r="L15" i="2"/>
  <c r="J13" i="2"/>
  <c r="L13" i="2"/>
  <c r="T13" i="2"/>
  <c r="V13" i="2"/>
  <c r="J19" i="2"/>
  <c r="L19" i="2"/>
  <c r="T19" i="2"/>
  <c r="V19" i="2"/>
  <c r="J20" i="2"/>
  <c r="L20" i="2"/>
  <c r="T20" i="2"/>
  <c r="V20" i="2"/>
  <c r="J16" i="2"/>
  <c r="L16" i="2"/>
  <c r="T16" i="2"/>
  <c r="V16" i="2"/>
  <c r="J12" i="2"/>
  <c r="L12" i="2"/>
  <c r="U12" i="2"/>
  <c r="K23" i="2"/>
  <c r="U23" i="2"/>
  <c r="K21" i="2"/>
  <c r="T21" i="2"/>
  <c r="K26" i="2"/>
  <c r="U26" i="2"/>
  <c r="J28" i="2"/>
  <c r="L28" i="2"/>
  <c r="T28" i="2"/>
  <c r="V28" i="2"/>
  <c r="H18" i="2"/>
  <c r="K30" i="2"/>
  <c r="U30" i="2"/>
  <c r="J29" i="2"/>
  <c r="L29" i="2"/>
  <c r="T29" i="2"/>
  <c r="V29" i="2"/>
  <c r="K10" i="2"/>
  <c r="U10" i="2"/>
  <c r="J39" i="2"/>
  <c r="L39" i="2"/>
  <c r="T39" i="2"/>
  <c r="V39" i="2"/>
  <c r="J17" i="2"/>
  <c r="J25" i="2"/>
  <c r="L25" i="2"/>
  <c r="T25" i="2"/>
  <c r="V25" i="2"/>
  <c r="J24" i="2"/>
  <c r="L24" i="2"/>
  <c r="T24" i="2"/>
  <c r="V24" i="2"/>
  <c r="J31" i="2"/>
  <c r="L31" i="2"/>
  <c r="T31" i="2"/>
  <c r="V31" i="2"/>
  <c r="J32" i="2"/>
  <c r="L32" i="2"/>
  <c r="T32" i="2"/>
  <c r="V32" i="2"/>
  <c r="J27" i="2"/>
  <c r="L27" i="2"/>
  <c r="T27" i="2"/>
  <c r="V27" i="2"/>
  <c r="J42" i="2"/>
  <c r="L42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48" i="2"/>
  <c r="J47" i="2"/>
  <c r="J4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18" i="2"/>
  <c r="J55" i="2"/>
  <c r="J54" i="2"/>
  <c r="J53" i="2"/>
  <c r="J49" i="2"/>
  <c r="J37" i="2"/>
  <c r="J52" i="2"/>
  <c r="J51" i="2"/>
  <c r="J34" i="2"/>
  <c r="J36" i="2"/>
  <c r="J50" i="2"/>
  <c r="J33" i="2"/>
  <c r="J38" i="2"/>
  <c r="J43" i="2"/>
  <c r="J41" i="2"/>
  <c r="J46" i="2"/>
  <c r="J8" i="2"/>
  <c r="J45" i="2"/>
  <c r="J35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48" i="2"/>
  <c r="L47" i="2"/>
  <c r="L4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18" i="2"/>
  <c r="L55" i="2"/>
  <c r="L54" i="2"/>
  <c r="L53" i="2"/>
  <c r="L49" i="2"/>
  <c r="L37" i="2"/>
  <c r="L52" i="2"/>
  <c r="L51" i="2"/>
  <c r="L34" i="2"/>
  <c r="L50" i="2"/>
  <c r="L33" i="2"/>
  <c r="L38" i="2"/>
  <c r="L43" i="2"/>
  <c r="L41" i="2"/>
  <c r="L46" i="2"/>
  <c r="L8" i="2"/>
  <c r="L45" i="2"/>
  <c r="L35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48" i="2"/>
  <c r="T47" i="2"/>
  <c r="T4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49" i="2"/>
  <c r="T37" i="2"/>
  <c r="T52" i="2"/>
  <c r="T51" i="2"/>
  <c r="T34" i="2"/>
  <c r="T36" i="2"/>
  <c r="T50" i="2"/>
  <c r="T33" i="2"/>
  <c r="T38" i="2"/>
  <c r="T43" i="2"/>
  <c r="T18" i="2"/>
  <c r="T41" i="2"/>
  <c r="T46" i="2"/>
  <c r="T8" i="2"/>
  <c r="T45" i="2"/>
  <c r="T35" i="2"/>
  <c r="T22" i="2"/>
  <c r="V107" i="2"/>
  <c r="V106" i="2"/>
  <c r="V105" i="2"/>
  <c r="V104" i="2"/>
  <c r="V103" i="2"/>
  <c r="V102" i="2"/>
  <c r="V101" i="2"/>
  <c r="V100" i="2"/>
  <c r="V99" i="2"/>
  <c r="V98" i="2"/>
  <c r="V97" i="2"/>
  <c r="V96" i="2"/>
  <c r="V95" i="2"/>
  <c r="V94" i="2"/>
  <c r="V93" i="2"/>
  <c r="V92" i="2"/>
  <c r="V91" i="2"/>
  <c r="V90" i="2"/>
  <c r="V89" i="2"/>
  <c r="V88" i="2"/>
  <c r="V87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48" i="2"/>
  <c r="V47" i="2"/>
  <c r="V4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49" i="2"/>
  <c r="V37" i="2"/>
  <c r="V52" i="2"/>
  <c r="V51" i="2"/>
  <c r="V34" i="2"/>
  <c r="V36" i="2"/>
  <c r="V50" i="2"/>
  <c r="V33" i="2"/>
  <c r="V38" i="2"/>
  <c r="V43" i="2"/>
  <c r="V41" i="2"/>
  <c r="V46" i="2"/>
  <c r="V8" i="2"/>
  <c r="V45" i="2"/>
  <c r="V35" i="2"/>
  <c r="V22" i="2"/>
  <c r="J11" i="2"/>
  <c r="L11" i="2"/>
  <c r="T11" i="2"/>
  <c r="V11" i="2"/>
  <c r="K9" i="2"/>
  <c r="T9" i="2"/>
  <c r="V9" i="2"/>
  <c r="J14" i="2"/>
  <c r="L14" i="2"/>
  <c r="T14" i="2"/>
  <c r="V14" i="2"/>
  <c r="J40" i="2"/>
  <c r="L40" i="2"/>
  <c r="U40" i="2"/>
  <c r="K15" i="2"/>
  <c r="U15" i="2"/>
  <c r="W15" i="2" s="1"/>
  <c r="K13" i="2"/>
  <c r="U13" i="2"/>
  <c r="K19" i="2"/>
  <c r="U19" i="2"/>
  <c r="K20" i="2"/>
  <c r="U20" i="2"/>
  <c r="K16" i="2"/>
  <c r="U16" i="2"/>
  <c r="K12" i="2"/>
  <c r="T12" i="2"/>
  <c r="V12" i="2"/>
  <c r="J23" i="2"/>
  <c r="L23" i="2"/>
  <c r="T23" i="2"/>
  <c r="V23" i="2"/>
  <c r="J21" i="2"/>
  <c r="L21" i="2"/>
  <c r="U21" i="2"/>
  <c r="J26" i="2"/>
  <c r="L26" i="2"/>
  <c r="T26" i="2"/>
  <c r="V26" i="2"/>
  <c r="K28" i="2"/>
  <c r="U28" i="2"/>
  <c r="J30" i="2"/>
  <c r="L30" i="2"/>
  <c r="T30" i="2"/>
  <c r="V30" i="2"/>
  <c r="K29" i="2"/>
  <c r="U29" i="2"/>
  <c r="J10" i="2"/>
  <c r="L10" i="2"/>
  <c r="T10" i="2"/>
  <c r="V10" i="2"/>
  <c r="K39" i="2"/>
  <c r="U39" i="2"/>
  <c r="K17" i="2"/>
  <c r="T17" i="2"/>
  <c r="V17" i="2"/>
  <c r="K25" i="2"/>
  <c r="U25" i="2"/>
  <c r="K24" i="2"/>
  <c r="U24" i="2"/>
  <c r="K31" i="2"/>
  <c r="U31" i="2"/>
  <c r="K32" i="2"/>
  <c r="U32" i="2"/>
  <c r="K27" i="2"/>
  <c r="U27" i="2"/>
  <c r="K42" i="2"/>
  <c r="U42" i="2"/>
  <c r="W42" i="2" s="1"/>
  <c r="K22" i="2"/>
  <c r="M22" i="2" s="1"/>
  <c r="AB18" i="1" l="1"/>
  <c r="AF18" i="1" s="1"/>
  <c r="AI18" i="1" s="1"/>
  <c r="N18" i="1"/>
  <c r="S18" i="1" s="1"/>
  <c r="K24" i="1"/>
  <c r="K17" i="1"/>
  <c r="W10" i="2"/>
  <c r="M10" i="2"/>
  <c r="W30" i="2"/>
  <c r="M30" i="2"/>
  <c r="W26" i="2"/>
  <c r="M26" i="2"/>
  <c r="W11" i="2"/>
  <c r="M11" i="2"/>
  <c r="W22" i="2"/>
  <c r="W45" i="2"/>
  <c r="W46" i="2"/>
  <c r="W18" i="2"/>
  <c r="W38" i="2"/>
  <c r="W50" i="2"/>
  <c r="W34" i="2"/>
  <c r="W52" i="2"/>
  <c r="W49" i="2"/>
  <c r="W54" i="2"/>
  <c r="W56" i="2"/>
  <c r="W58" i="2"/>
  <c r="W60" i="2"/>
  <c r="W62" i="2"/>
  <c r="W64" i="2"/>
  <c r="W66" i="2"/>
  <c r="W68" i="2"/>
  <c r="W70" i="2"/>
  <c r="W72" i="2"/>
  <c r="W44" i="2"/>
  <c r="W48" i="2"/>
  <c r="W75" i="2"/>
  <c r="W77" i="2"/>
  <c r="W79" i="2"/>
  <c r="W81" i="2"/>
  <c r="W83" i="2"/>
  <c r="W85" i="2"/>
  <c r="W87" i="2"/>
  <c r="W89" i="2"/>
  <c r="W91" i="2"/>
  <c r="W93" i="2"/>
  <c r="W95" i="2"/>
  <c r="W97" i="2"/>
  <c r="W99" i="2"/>
  <c r="W101" i="2"/>
  <c r="W103" i="2"/>
  <c r="W105" i="2"/>
  <c r="W107" i="2"/>
  <c r="M35" i="2"/>
  <c r="M8" i="2"/>
  <c r="M41" i="2"/>
  <c r="M38" i="2"/>
  <c r="M50" i="2"/>
  <c r="W39" i="2"/>
  <c r="W29" i="2"/>
  <c r="W28" i="2"/>
  <c r="W21" i="2"/>
  <c r="W16" i="2"/>
  <c r="W20" i="2"/>
  <c r="W19" i="2"/>
  <c r="W13" i="2"/>
  <c r="W40" i="2"/>
  <c r="M34" i="2"/>
  <c r="M49" i="2"/>
  <c r="M18" i="2"/>
  <c r="M59" i="2"/>
  <c r="M63" i="2"/>
  <c r="M67" i="2"/>
  <c r="M71" i="2"/>
  <c r="M47" i="2"/>
  <c r="M76" i="2"/>
  <c r="M80" i="2"/>
  <c r="M84" i="2"/>
  <c r="M88" i="2"/>
  <c r="M92" i="2"/>
  <c r="M96" i="2"/>
  <c r="M100" i="2"/>
  <c r="M104" i="2"/>
  <c r="M39" i="2"/>
  <c r="M29" i="2"/>
  <c r="M12" i="2"/>
  <c r="M20" i="2"/>
  <c r="M19" i="2"/>
  <c r="M15" i="2"/>
  <c r="M21" i="2"/>
  <c r="W23" i="2"/>
  <c r="M23" i="2"/>
  <c r="W12" i="2"/>
  <c r="M40" i="2"/>
  <c r="W14" i="2"/>
  <c r="M14" i="2"/>
  <c r="W35" i="2"/>
  <c r="W8" i="2"/>
  <c r="W41" i="2"/>
  <c r="W43" i="2"/>
  <c r="W33" i="2"/>
  <c r="W51" i="2"/>
  <c r="W37" i="2"/>
  <c r="W53" i="2"/>
  <c r="W55" i="2"/>
  <c r="W57" i="2"/>
  <c r="W59" i="2"/>
  <c r="W61" i="2"/>
  <c r="W63" i="2"/>
  <c r="W65" i="2"/>
  <c r="W67" i="2"/>
  <c r="W69" i="2"/>
  <c r="W71" i="2"/>
  <c r="W73" i="2"/>
  <c r="W47" i="2"/>
  <c r="W74" i="2"/>
  <c r="W76" i="2"/>
  <c r="W78" i="2"/>
  <c r="W80" i="2"/>
  <c r="W82" i="2"/>
  <c r="W84" i="2"/>
  <c r="W86" i="2"/>
  <c r="W88" i="2"/>
  <c r="W90" i="2"/>
  <c r="W92" i="2"/>
  <c r="W94" i="2"/>
  <c r="W96" i="2"/>
  <c r="W98" i="2"/>
  <c r="W100" i="2"/>
  <c r="W102" i="2"/>
  <c r="W104" i="2"/>
  <c r="W106" i="2"/>
  <c r="M45" i="2"/>
  <c r="M46" i="2"/>
  <c r="M43" i="2"/>
  <c r="M33" i="2"/>
  <c r="M51" i="2"/>
  <c r="M37" i="2"/>
  <c r="M53" i="2"/>
  <c r="M55" i="2"/>
  <c r="M56" i="2"/>
  <c r="M58" i="2"/>
  <c r="M60" i="2"/>
  <c r="M62" i="2"/>
  <c r="M64" i="2"/>
  <c r="M66" i="2"/>
  <c r="M68" i="2"/>
  <c r="M70" i="2"/>
  <c r="M72" i="2"/>
  <c r="M44" i="2"/>
  <c r="M48" i="2"/>
  <c r="M75" i="2"/>
  <c r="M77" i="2"/>
  <c r="M79" i="2"/>
  <c r="M81" i="2"/>
  <c r="M83" i="2"/>
  <c r="M85" i="2"/>
  <c r="M87" i="2"/>
  <c r="M89" i="2"/>
  <c r="M91" i="2"/>
  <c r="M93" i="2"/>
  <c r="M95" i="2"/>
  <c r="M97" i="2"/>
  <c r="M99" i="2"/>
  <c r="M101" i="2"/>
  <c r="M103" i="2"/>
  <c r="M105" i="2"/>
  <c r="M107" i="2"/>
  <c r="M42" i="2"/>
  <c r="W27" i="2"/>
  <c r="M27" i="2"/>
  <c r="W32" i="2"/>
  <c r="M32" i="2"/>
  <c r="W31" i="2"/>
  <c r="M31" i="2"/>
  <c r="W24" i="2"/>
  <c r="M24" i="2"/>
  <c r="W25" i="2"/>
  <c r="M25" i="2"/>
  <c r="K18" i="1"/>
  <c r="AB24" i="1"/>
  <c r="N24" i="1"/>
  <c r="K22" i="1"/>
  <c r="AB21" i="1"/>
  <c r="N21" i="1"/>
  <c r="K12" i="1"/>
  <c r="AB13" i="1"/>
  <c r="K11" i="1"/>
  <c r="AB8" i="1"/>
  <c r="N8" i="1"/>
  <c r="AB9" i="1"/>
  <c r="N9" i="1"/>
  <c r="K19" i="1"/>
  <c r="K30" i="1"/>
  <c r="K26" i="1"/>
  <c r="K33" i="1"/>
  <c r="K38" i="1"/>
  <c r="K41" i="1"/>
  <c r="K45" i="1"/>
  <c r="K49" i="1"/>
  <c r="K53" i="1"/>
  <c r="K57" i="1"/>
  <c r="K32" i="1"/>
  <c r="K28" i="1"/>
  <c r="K29" i="1"/>
  <c r="K36" i="1"/>
  <c r="K35" i="1"/>
  <c r="K42" i="1"/>
  <c r="K46" i="1"/>
  <c r="K50" i="1"/>
  <c r="K54" i="1"/>
  <c r="K58" i="1"/>
  <c r="K61" i="1"/>
  <c r="K65" i="1"/>
  <c r="K69" i="1"/>
  <c r="K73" i="1"/>
  <c r="K77" i="1"/>
  <c r="K81" i="1"/>
  <c r="K85" i="1"/>
  <c r="K89" i="1"/>
  <c r="K93" i="1"/>
  <c r="K97" i="1"/>
  <c r="K62" i="1"/>
  <c r="K66" i="1"/>
  <c r="K70" i="1"/>
  <c r="K74" i="1"/>
  <c r="K78" i="1"/>
  <c r="K82" i="1"/>
  <c r="K86" i="1"/>
  <c r="K90" i="1"/>
  <c r="K94" i="1"/>
  <c r="K98" i="1"/>
  <c r="K101" i="1"/>
  <c r="K105" i="1"/>
  <c r="K102" i="1"/>
  <c r="K106" i="1"/>
  <c r="R18" i="1"/>
  <c r="U18" i="1" s="1"/>
  <c r="S24" i="1"/>
  <c r="S21" i="1"/>
  <c r="N17" i="1"/>
  <c r="S17" i="1" s="1"/>
  <c r="R12" i="1"/>
  <c r="AB16" i="1"/>
  <c r="AF16" i="1" s="1"/>
  <c r="AI16" i="1" s="1"/>
  <c r="N16" i="1"/>
  <c r="N13" i="1"/>
  <c r="S13" i="1" s="1"/>
  <c r="K10" i="1"/>
  <c r="R10" i="1" s="1"/>
  <c r="AF8" i="1"/>
  <c r="AI8" i="1" s="1"/>
  <c r="K31" i="1"/>
  <c r="R31" i="1" s="1"/>
  <c r="AF9" i="1"/>
  <c r="AI9" i="1" s="1"/>
  <c r="AB19" i="1"/>
  <c r="AF19" i="1" s="1"/>
  <c r="AI19" i="1" s="1"/>
  <c r="AB23" i="1"/>
  <c r="AF23" i="1" s="1"/>
  <c r="AI23" i="1" s="1"/>
  <c r="AB20" i="1"/>
  <c r="AF20" i="1" s="1"/>
  <c r="AI20" i="1" s="1"/>
  <c r="AB25" i="1"/>
  <c r="AF25" i="1" s="1"/>
  <c r="AI25" i="1" s="1"/>
  <c r="AB37" i="1"/>
  <c r="AF37" i="1" s="1"/>
  <c r="AI37" i="1" s="1"/>
  <c r="AB39" i="1"/>
  <c r="AF39" i="1" s="1"/>
  <c r="AI39" i="1" s="1"/>
  <c r="AB43" i="1"/>
  <c r="AF43" i="1" s="1"/>
  <c r="AI43" i="1" s="1"/>
  <c r="AB47" i="1"/>
  <c r="AF47" i="1" s="1"/>
  <c r="AI47" i="1" s="1"/>
  <c r="AB51" i="1"/>
  <c r="AF51" i="1" s="1"/>
  <c r="AI51" i="1" s="1"/>
  <c r="AB55" i="1"/>
  <c r="AF55" i="1" s="1"/>
  <c r="AI55" i="1" s="1"/>
  <c r="AB59" i="1"/>
  <c r="AF59" i="1" s="1"/>
  <c r="AI59" i="1" s="1"/>
  <c r="AB27" i="1"/>
  <c r="AF27" i="1" s="1"/>
  <c r="AI27" i="1" s="1"/>
  <c r="AB29" i="1"/>
  <c r="AF29" i="1" s="1"/>
  <c r="AI29" i="1" s="1"/>
  <c r="AB36" i="1"/>
  <c r="AF36" i="1" s="1"/>
  <c r="AI36" i="1" s="1"/>
  <c r="AB35" i="1"/>
  <c r="AF35" i="1" s="1"/>
  <c r="AI35" i="1" s="1"/>
  <c r="AB42" i="1"/>
  <c r="AF42" i="1" s="1"/>
  <c r="AI42" i="1" s="1"/>
  <c r="AB46" i="1"/>
  <c r="AF46" i="1" s="1"/>
  <c r="AI46" i="1" s="1"/>
  <c r="AB50" i="1"/>
  <c r="AF50" i="1" s="1"/>
  <c r="AI50" i="1" s="1"/>
  <c r="AB54" i="1"/>
  <c r="AF54" i="1" s="1"/>
  <c r="AI54" i="1" s="1"/>
  <c r="AB58" i="1"/>
  <c r="AF58" i="1" s="1"/>
  <c r="AI58" i="1" s="1"/>
  <c r="AB61" i="1"/>
  <c r="AB65" i="1"/>
  <c r="AB69" i="1"/>
  <c r="AB73" i="1"/>
  <c r="AB77" i="1"/>
  <c r="AB81" i="1"/>
  <c r="AB85" i="1"/>
  <c r="AB89" i="1"/>
  <c r="AB93" i="1"/>
  <c r="AB97" i="1"/>
  <c r="AB62" i="1"/>
  <c r="AF62" i="1" s="1"/>
  <c r="AI62" i="1" s="1"/>
  <c r="AB66" i="1"/>
  <c r="AF66" i="1" s="1"/>
  <c r="AI66" i="1" s="1"/>
  <c r="AB70" i="1"/>
  <c r="AF70" i="1" s="1"/>
  <c r="AI70" i="1" s="1"/>
  <c r="AB74" i="1"/>
  <c r="AF74" i="1" s="1"/>
  <c r="AI74" i="1" s="1"/>
  <c r="AB78" i="1"/>
  <c r="AF78" i="1" s="1"/>
  <c r="AI78" i="1" s="1"/>
  <c r="AB82" i="1"/>
  <c r="AF82" i="1" s="1"/>
  <c r="AI82" i="1" s="1"/>
  <c r="AB86" i="1"/>
  <c r="AF86" i="1" s="1"/>
  <c r="AI86" i="1" s="1"/>
  <c r="AB90" i="1"/>
  <c r="AF90" i="1" s="1"/>
  <c r="AI90" i="1" s="1"/>
  <c r="AB94" i="1"/>
  <c r="AF94" i="1" s="1"/>
  <c r="AI94" i="1" s="1"/>
  <c r="AB98" i="1"/>
  <c r="AF98" i="1" s="1"/>
  <c r="AI98" i="1" s="1"/>
  <c r="AB103" i="1"/>
  <c r="AF103" i="1" s="1"/>
  <c r="AI103" i="1" s="1"/>
  <c r="AB107" i="1"/>
  <c r="AF107" i="1" s="1"/>
  <c r="AI107" i="1" s="1"/>
  <c r="AB102" i="1"/>
  <c r="AF102" i="1" s="1"/>
  <c r="AI102" i="1" s="1"/>
  <c r="AB106" i="1"/>
  <c r="AF106" i="1" s="1"/>
  <c r="AI106" i="1" s="1"/>
  <c r="N23" i="1"/>
  <c r="N20" i="1"/>
  <c r="S20" i="1" s="1"/>
  <c r="N25" i="1"/>
  <c r="N37" i="1"/>
  <c r="S37" i="1" s="1"/>
  <c r="N39" i="1"/>
  <c r="N43" i="1"/>
  <c r="S43" i="1" s="1"/>
  <c r="N47" i="1"/>
  <c r="N51" i="1"/>
  <c r="S51" i="1" s="1"/>
  <c r="N55" i="1"/>
  <c r="N59" i="1"/>
  <c r="S59" i="1" s="1"/>
  <c r="N27" i="1"/>
  <c r="N15" i="1"/>
  <c r="S15" i="1" s="1"/>
  <c r="N14" i="1"/>
  <c r="N34" i="1"/>
  <c r="S34" i="1" s="1"/>
  <c r="N40" i="1"/>
  <c r="N44" i="1"/>
  <c r="S44" i="1" s="1"/>
  <c r="N48" i="1"/>
  <c r="N52" i="1"/>
  <c r="S52" i="1" s="1"/>
  <c r="N56" i="1"/>
  <c r="S56" i="1" s="1"/>
  <c r="N60" i="1"/>
  <c r="S60" i="1" s="1"/>
  <c r="N63" i="1"/>
  <c r="S63" i="1" s="1"/>
  <c r="N67" i="1"/>
  <c r="S67" i="1" s="1"/>
  <c r="N71" i="1"/>
  <c r="S71" i="1" s="1"/>
  <c r="N75" i="1"/>
  <c r="S75" i="1" s="1"/>
  <c r="N79" i="1"/>
  <c r="S79" i="1" s="1"/>
  <c r="N83" i="1"/>
  <c r="S83" i="1" s="1"/>
  <c r="N87" i="1"/>
  <c r="S87" i="1" s="1"/>
  <c r="N91" i="1"/>
  <c r="S91" i="1" s="1"/>
  <c r="N95" i="1"/>
  <c r="S95" i="1" s="1"/>
  <c r="N99" i="1"/>
  <c r="S99" i="1" s="1"/>
  <c r="N64" i="1"/>
  <c r="S64" i="1" s="1"/>
  <c r="N68" i="1"/>
  <c r="S68" i="1" s="1"/>
  <c r="N72" i="1"/>
  <c r="S72" i="1" s="1"/>
  <c r="N76" i="1"/>
  <c r="S76" i="1" s="1"/>
  <c r="N80" i="1"/>
  <c r="S80" i="1" s="1"/>
  <c r="N84" i="1"/>
  <c r="S84" i="1" s="1"/>
  <c r="N88" i="1"/>
  <c r="S88" i="1" s="1"/>
  <c r="N92" i="1"/>
  <c r="S92" i="1" s="1"/>
  <c r="N96" i="1"/>
  <c r="S96" i="1" s="1"/>
  <c r="N100" i="1"/>
  <c r="S100" i="1" s="1"/>
  <c r="N103" i="1"/>
  <c r="S103" i="1" s="1"/>
  <c r="N107" i="1"/>
  <c r="S107" i="1" s="1"/>
  <c r="N104" i="1"/>
  <c r="S104" i="1" s="1"/>
  <c r="R62" i="1"/>
  <c r="R66" i="1"/>
  <c r="R70" i="1"/>
  <c r="R74" i="1"/>
  <c r="R78" i="1"/>
  <c r="R82" i="1"/>
  <c r="R86" i="1"/>
  <c r="R90" i="1"/>
  <c r="R94" i="1"/>
  <c r="R98" i="1"/>
  <c r="R61" i="1"/>
  <c r="R65" i="1"/>
  <c r="R69" i="1"/>
  <c r="R73" i="1"/>
  <c r="R77" i="1"/>
  <c r="R81" i="1"/>
  <c r="R85" i="1"/>
  <c r="R89" i="1"/>
  <c r="R93" i="1"/>
  <c r="R97" i="1"/>
  <c r="R102" i="1"/>
  <c r="R106" i="1"/>
  <c r="M52" i="2"/>
  <c r="M54" i="2"/>
  <c r="M57" i="2"/>
  <c r="M61" i="2"/>
  <c r="M65" i="2"/>
  <c r="M69" i="2"/>
  <c r="M73" i="2"/>
  <c r="M74" i="2"/>
  <c r="M78" i="2"/>
  <c r="M82" i="2"/>
  <c r="M86" i="2"/>
  <c r="M90" i="2"/>
  <c r="M94" i="2"/>
  <c r="M98" i="2"/>
  <c r="M102" i="2"/>
  <c r="M106" i="2"/>
  <c r="M28" i="2"/>
  <c r="M16" i="2"/>
  <c r="M13" i="2"/>
  <c r="AN14" i="2"/>
  <c r="AO14" i="2" s="1"/>
  <c r="AN13" i="2"/>
  <c r="AO13" i="2" s="1"/>
  <c r="AN12" i="2"/>
  <c r="AO12" i="2" s="1"/>
  <c r="AB22" i="1"/>
  <c r="N22" i="1"/>
  <c r="S22" i="1" s="1"/>
  <c r="K21" i="1"/>
  <c r="R21" i="1" s="1"/>
  <c r="U21" i="1" s="1"/>
  <c r="R17" i="1"/>
  <c r="AB12" i="1"/>
  <c r="AF12" i="1" s="1"/>
  <c r="AI12" i="1" s="1"/>
  <c r="N12" i="1"/>
  <c r="S16" i="1"/>
  <c r="AB11" i="1"/>
  <c r="N11" i="1"/>
  <c r="S11" i="1" s="1"/>
  <c r="K8" i="1"/>
  <c r="R8" i="1" s="1"/>
  <c r="AB31" i="1"/>
  <c r="AF31" i="1" s="1"/>
  <c r="AI31" i="1" s="1"/>
  <c r="K9" i="1"/>
  <c r="R9" i="1" s="1"/>
  <c r="AF61" i="1"/>
  <c r="AI61" i="1" s="1"/>
  <c r="AF65" i="1"/>
  <c r="AI65" i="1" s="1"/>
  <c r="AF69" i="1"/>
  <c r="AI69" i="1" s="1"/>
  <c r="AF73" i="1"/>
  <c r="AI73" i="1" s="1"/>
  <c r="AF77" i="1"/>
  <c r="AI77" i="1" s="1"/>
  <c r="AF81" i="1"/>
  <c r="AI81" i="1" s="1"/>
  <c r="AF85" i="1"/>
  <c r="AI85" i="1" s="1"/>
  <c r="AF89" i="1"/>
  <c r="AI89" i="1" s="1"/>
  <c r="AF93" i="1"/>
  <c r="AI93" i="1" s="1"/>
  <c r="AF97" i="1"/>
  <c r="AI97" i="1" s="1"/>
  <c r="S27" i="1"/>
  <c r="S14" i="1"/>
  <c r="S40" i="1"/>
  <c r="S48" i="1"/>
  <c r="S23" i="1"/>
  <c r="S25" i="1"/>
  <c r="S39" i="1"/>
  <c r="S47" i="1"/>
  <c r="S55" i="1"/>
  <c r="K23" i="1"/>
  <c r="R23" i="1" s="1"/>
  <c r="K20" i="1"/>
  <c r="R20" i="1" s="1"/>
  <c r="K25" i="1"/>
  <c r="R25" i="1" s="1"/>
  <c r="K37" i="1"/>
  <c r="R37" i="1" s="1"/>
  <c r="K39" i="1"/>
  <c r="R39" i="1" s="1"/>
  <c r="K43" i="1"/>
  <c r="R43" i="1" s="1"/>
  <c r="K47" i="1"/>
  <c r="R47" i="1" s="1"/>
  <c r="K51" i="1"/>
  <c r="R51" i="1" s="1"/>
  <c r="K55" i="1"/>
  <c r="R55" i="1" s="1"/>
  <c r="K59" i="1"/>
  <c r="R59" i="1" s="1"/>
  <c r="K27" i="1"/>
  <c r="R27" i="1" s="1"/>
  <c r="K15" i="1"/>
  <c r="R15" i="1" s="1"/>
  <c r="K14" i="1"/>
  <c r="R14" i="1" s="1"/>
  <c r="U14" i="1" s="1"/>
  <c r="K34" i="1"/>
  <c r="R34" i="1" s="1"/>
  <c r="K40" i="1"/>
  <c r="R40" i="1" s="1"/>
  <c r="K44" i="1"/>
  <c r="R44" i="1" s="1"/>
  <c r="K48" i="1"/>
  <c r="R48" i="1" s="1"/>
  <c r="U48" i="1" s="1"/>
  <c r="K52" i="1"/>
  <c r="R52" i="1" s="1"/>
  <c r="K56" i="1"/>
  <c r="R56" i="1" s="1"/>
  <c r="K60" i="1"/>
  <c r="R60" i="1" s="1"/>
  <c r="K63" i="1"/>
  <c r="K67" i="1"/>
  <c r="K71" i="1"/>
  <c r="K75" i="1"/>
  <c r="K79" i="1"/>
  <c r="K83" i="1"/>
  <c r="K87" i="1"/>
  <c r="K91" i="1"/>
  <c r="K95" i="1"/>
  <c r="K99" i="1"/>
  <c r="K64" i="1"/>
  <c r="K68" i="1"/>
  <c r="K72" i="1"/>
  <c r="K76" i="1"/>
  <c r="K80" i="1"/>
  <c r="K84" i="1"/>
  <c r="K88" i="1"/>
  <c r="K92" i="1"/>
  <c r="K96" i="1"/>
  <c r="K100" i="1"/>
  <c r="K103" i="1"/>
  <c r="R103" i="1" s="1"/>
  <c r="K107" i="1"/>
  <c r="R107" i="1" s="1"/>
  <c r="K104" i="1"/>
  <c r="AF24" i="1"/>
  <c r="AI24" i="1" s="1"/>
  <c r="R24" i="1"/>
  <c r="U24" i="1" s="1"/>
  <c r="AF22" i="1"/>
  <c r="AI22" i="1" s="1"/>
  <c r="R22" i="1"/>
  <c r="AF21" i="1"/>
  <c r="AI21" i="1" s="1"/>
  <c r="AB17" i="1"/>
  <c r="AF17" i="1" s="1"/>
  <c r="AI17" i="1" s="1"/>
  <c r="S12" i="1"/>
  <c r="K16" i="1"/>
  <c r="R16" i="1" s="1"/>
  <c r="U16" i="1" s="1"/>
  <c r="AF13" i="1"/>
  <c r="AI13" i="1" s="1"/>
  <c r="K13" i="1"/>
  <c r="R13" i="1" s="1"/>
  <c r="U13" i="1" s="1"/>
  <c r="AF11" i="1"/>
  <c r="AI11" i="1" s="1"/>
  <c r="R11" i="1"/>
  <c r="AB10" i="1"/>
  <c r="AF10" i="1" s="1"/>
  <c r="AI10" i="1" s="1"/>
  <c r="N10" i="1"/>
  <c r="S10" i="1" s="1"/>
  <c r="S8" i="1"/>
  <c r="N31" i="1"/>
  <c r="S31" i="1" s="1"/>
  <c r="S9" i="1"/>
  <c r="AB15" i="1"/>
  <c r="AF15" i="1" s="1"/>
  <c r="AB30" i="1"/>
  <c r="AF30" i="1" s="1"/>
  <c r="AI30" i="1" s="1"/>
  <c r="AB26" i="1"/>
  <c r="AF26" i="1" s="1"/>
  <c r="AI26" i="1" s="1"/>
  <c r="AB33" i="1"/>
  <c r="AF33" i="1" s="1"/>
  <c r="AI33" i="1" s="1"/>
  <c r="AB38" i="1"/>
  <c r="AF38" i="1" s="1"/>
  <c r="AI38" i="1" s="1"/>
  <c r="AB41" i="1"/>
  <c r="AF41" i="1" s="1"/>
  <c r="AI41" i="1" s="1"/>
  <c r="AB45" i="1"/>
  <c r="AF45" i="1" s="1"/>
  <c r="AI45" i="1" s="1"/>
  <c r="AB49" i="1"/>
  <c r="AF49" i="1" s="1"/>
  <c r="AI49" i="1" s="1"/>
  <c r="AB53" i="1"/>
  <c r="AF53" i="1" s="1"/>
  <c r="AI53" i="1" s="1"/>
  <c r="AB57" i="1"/>
  <c r="AF57" i="1" s="1"/>
  <c r="AI57" i="1" s="1"/>
  <c r="AB32" i="1"/>
  <c r="AF32" i="1" s="1"/>
  <c r="AI32" i="1" s="1"/>
  <c r="AB28" i="1"/>
  <c r="AF28" i="1" s="1"/>
  <c r="AI28" i="1" s="1"/>
  <c r="AB14" i="1"/>
  <c r="AF14" i="1" s="1"/>
  <c r="AI14" i="1" s="1"/>
  <c r="AB34" i="1"/>
  <c r="AF34" i="1" s="1"/>
  <c r="AI34" i="1" s="1"/>
  <c r="AB40" i="1"/>
  <c r="AF40" i="1" s="1"/>
  <c r="AI40" i="1" s="1"/>
  <c r="AB44" i="1"/>
  <c r="AF44" i="1" s="1"/>
  <c r="AI44" i="1" s="1"/>
  <c r="AB48" i="1"/>
  <c r="AF48" i="1" s="1"/>
  <c r="AI48" i="1" s="1"/>
  <c r="AB52" i="1"/>
  <c r="AF52" i="1" s="1"/>
  <c r="AI52" i="1" s="1"/>
  <c r="AB56" i="1"/>
  <c r="AF56" i="1" s="1"/>
  <c r="AI56" i="1" s="1"/>
  <c r="AB60" i="1"/>
  <c r="AF60" i="1" s="1"/>
  <c r="AI60" i="1" s="1"/>
  <c r="AB63" i="1"/>
  <c r="AF63" i="1" s="1"/>
  <c r="AI63" i="1" s="1"/>
  <c r="AB67" i="1"/>
  <c r="AF67" i="1" s="1"/>
  <c r="AI67" i="1" s="1"/>
  <c r="AB71" i="1"/>
  <c r="AF71" i="1" s="1"/>
  <c r="AI71" i="1" s="1"/>
  <c r="AB75" i="1"/>
  <c r="AF75" i="1" s="1"/>
  <c r="AI75" i="1" s="1"/>
  <c r="AB79" i="1"/>
  <c r="AF79" i="1" s="1"/>
  <c r="AI79" i="1" s="1"/>
  <c r="AB83" i="1"/>
  <c r="AF83" i="1" s="1"/>
  <c r="AI83" i="1" s="1"/>
  <c r="AB87" i="1"/>
  <c r="AF87" i="1" s="1"/>
  <c r="AI87" i="1" s="1"/>
  <c r="AB91" i="1"/>
  <c r="AF91" i="1" s="1"/>
  <c r="AI91" i="1" s="1"/>
  <c r="AB95" i="1"/>
  <c r="AF95" i="1" s="1"/>
  <c r="AI95" i="1" s="1"/>
  <c r="AB99" i="1"/>
  <c r="AF99" i="1" s="1"/>
  <c r="AI99" i="1" s="1"/>
  <c r="AB64" i="1"/>
  <c r="AF64" i="1" s="1"/>
  <c r="AI64" i="1" s="1"/>
  <c r="AB68" i="1"/>
  <c r="AF68" i="1" s="1"/>
  <c r="AI68" i="1" s="1"/>
  <c r="AB72" i="1"/>
  <c r="AF72" i="1" s="1"/>
  <c r="AI72" i="1" s="1"/>
  <c r="AB76" i="1"/>
  <c r="AF76" i="1" s="1"/>
  <c r="AI76" i="1" s="1"/>
  <c r="AB80" i="1"/>
  <c r="AF80" i="1" s="1"/>
  <c r="AI80" i="1" s="1"/>
  <c r="AB84" i="1"/>
  <c r="AF84" i="1" s="1"/>
  <c r="AI84" i="1" s="1"/>
  <c r="AB88" i="1"/>
  <c r="AF88" i="1" s="1"/>
  <c r="AI88" i="1" s="1"/>
  <c r="AB92" i="1"/>
  <c r="AF92" i="1" s="1"/>
  <c r="AI92" i="1" s="1"/>
  <c r="AB96" i="1"/>
  <c r="AF96" i="1" s="1"/>
  <c r="AI96" i="1" s="1"/>
  <c r="AB101" i="1"/>
  <c r="AF101" i="1" s="1"/>
  <c r="AI101" i="1" s="1"/>
  <c r="AB105" i="1"/>
  <c r="AF105" i="1" s="1"/>
  <c r="AI105" i="1" s="1"/>
  <c r="AB100" i="1"/>
  <c r="AF100" i="1" s="1"/>
  <c r="AI100" i="1" s="1"/>
  <c r="AB104" i="1"/>
  <c r="AF104" i="1" s="1"/>
  <c r="AI104" i="1" s="1"/>
  <c r="N19" i="1"/>
  <c r="S19" i="1" s="1"/>
  <c r="N30" i="1"/>
  <c r="S30" i="1" s="1"/>
  <c r="N26" i="1"/>
  <c r="S26" i="1" s="1"/>
  <c r="N33" i="1"/>
  <c r="S33" i="1" s="1"/>
  <c r="N38" i="1"/>
  <c r="S38" i="1" s="1"/>
  <c r="N41" i="1"/>
  <c r="S41" i="1" s="1"/>
  <c r="N45" i="1"/>
  <c r="S45" i="1" s="1"/>
  <c r="N49" i="1"/>
  <c r="S49" i="1" s="1"/>
  <c r="N53" i="1"/>
  <c r="S53" i="1" s="1"/>
  <c r="N57" i="1"/>
  <c r="S57" i="1" s="1"/>
  <c r="N32" i="1"/>
  <c r="S32" i="1" s="1"/>
  <c r="N28" i="1"/>
  <c r="S28" i="1" s="1"/>
  <c r="N29" i="1"/>
  <c r="S29" i="1" s="1"/>
  <c r="N36" i="1"/>
  <c r="S36" i="1" s="1"/>
  <c r="N35" i="1"/>
  <c r="S35" i="1" s="1"/>
  <c r="N42" i="1"/>
  <c r="S42" i="1" s="1"/>
  <c r="N46" i="1"/>
  <c r="S46" i="1" s="1"/>
  <c r="N50" i="1"/>
  <c r="S50" i="1" s="1"/>
  <c r="N54" i="1"/>
  <c r="S54" i="1" s="1"/>
  <c r="N58" i="1"/>
  <c r="S58" i="1" s="1"/>
  <c r="N61" i="1"/>
  <c r="S61" i="1" s="1"/>
  <c r="N65" i="1"/>
  <c r="S65" i="1" s="1"/>
  <c r="N69" i="1"/>
  <c r="S69" i="1" s="1"/>
  <c r="N73" i="1"/>
  <c r="S73" i="1" s="1"/>
  <c r="N77" i="1"/>
  <c r="S77" i="1" s="1"/>
  <c r="N81" i="1"/>
  <c r="S81" i="1" s="1"/>
  <c r="N85" i="1"/>
  <c r="S85" i="1" s="1"/>
  <c r="N89" i="1"/>
  <c r="S89" i="1" s="1"/>
  <c r="N93" i="1"/>
  <c r="S93" i="1" s="1"/>
  <c r="N97" i="1"/>
  <c r="S97" i="1" s="1"/>
  <c r="N62" i="1"/>
  <c r="S62" i="1" s="1"/>
  <c r="N66" i="1"/>
  <c r="S66" i="1" s="1"/>
  <c r="N70" i="1"/>
  <c r="S70" i="1" s="1"/>
  <c r="N74" i="1"/>
  <c r="S74" i="1" s="1"/>
  <c r="N78" i="1"/>
  <c r="S78" i="1" s="1"/>
  <c r="N82" i="1"/>
  <c r="S82" i="1" s="1"/>
  <c r="N86" i="1"/>
  <c r="S86" i="1" s="1"/>
  <c r="N90" i="1"/>
  <c r="S90" i="1" s="1"/>
  <c r="N94" i="1"/>
  <c r="S94" i="1" s="1"/>
  <c r="N98" i="1"/>
  <c r="S98" i="1" s="1"/>
  <c r="N101" i="1"/>
  <c r="S101" i="1" s="1"/>
  <c r="N105" i="1"/>
  <c r="S105" i="1" s="1"/>
  <c r="N102" i="1"/>
  <c r="S102" i="1" s="1"/>
  <c r="N106" i="1"/>
  <c r="S106" i="1" s="1"/>
  <c r="R28" i="1"/>
  <c r="R29" i="1"/>
  <c r="R36" i="1"/>
  <c r="R35" i="1"/>
  <c r="R42" i="1"/>
  <c r="R46" i="1"/>
  <c r="R50" i="1"/>
  <c r="R54" i="1"/>
  <c r="R58" i="1"/>
  <c r="R19" i="1"/>
  <c r="R30" i="1"/>
  <c r="R26" i="1"/>
  <c r="R33" i="1"/>
  <c r="R38" i="1"/>
  <c r="R41" i="1"/>
  <c r="R45" i="1"/>
  <c r="R49" i="1"/>
  <c r="R53" i="1"/>
  <c r="R57" i="1"/>
  <c r="R32" i="1"/>
  <c r="R64" i="1"/>
  <c r="R68" i="1"/>
  <c r="R72" i="1"/>
  <c r="R76" i="1"/>
  <c r="R80" i="1"/>
  <c r="R84" i="1"/>
  <c r="R88" i="1"/>
  <c r="R92" i="1"/>
  <c r="R96" i="1"/>
  <c r="R100" i="1"/>
  <c r="R63" i="1"/>
  <c r="R67" i="1"/>
  <c r="R71" i="1"/>
  <c r="R75" i="1"/>
  <c r="R79" i="1"/>
  <c r="R83" i="1"/>
  <c r="R87" i="1"/>
  <c r="R91" i="1"/>
  <c r="R95" i="1"/>
  <c r="R99" i="1"/>
  <c r="R104" i="1"/>
  <c r="R101" i="1"/>
  <c r="R105" i="1"/>
  <c r="AD17" i="2" l="1"/>
  <c r="AG17" i="2" s="1"/>
  <c r="AD36" i="2"/>
  <c r="AG36" i="2" s="1"/>
  <c r="AD9" i="2"/>
  <c r="AG9" i="2" s="1"/>
  <c r="U51" i="1"/>
  <c r="U43" i="1"/>
  <c r="U37" i="1"/>
  <c r="U20" i="1"/>
  <c r="U17" i="2"/>
  <c r="W17" i="2" s="1"/>
  <c r="U36" i="2"/>
  <c r="W36" i="2" s="1"/>
  <c r="U9" i="2"/>
  <c r="W9" i="2" s="1"/>
  <c r="U40" i="1"/>
  <c r="U27" i="1"/>
  <c r="U55" i="1"/>
  <c r="U47" i="1"/>
  <c r="U39" i="1"/>
  <c r="U25" i="1"/>
  <c r="U23" i="1"/>
  <c r="U103" i="1"/>
  <c r="U56" i="1"/>
  <c r="U107" i="1"/>
  <c r="U60" i="1"/>
  <c r="U52" i="1"/>
  <c r="U44" i="1"/>
  <c r="U34" i="1"/>
  <c r="U59" i="1"/>
  <c r="U9" i="1"/>
  <c r="U8" i="1"/>
  <c r="L9" i="2"/>
  <c r="M9" i="2" s="1"/>
  <c r="L17" i="2"/>
  <c r="M17" i="2" s="1"/>
  <c r="L36" i="2"/>
  <c r="M36" i="2" s="1"/>
  <c r="U31" i="1"/>
  <c r="U10" i="1"/>
  <c r="U101" i="1"/>
  <c r="U91" i="1"/>
  <c r="U75" i="1"/>
  <c r="U100" i="1"/>
  <c r="U84" i="1"/>
  <c r="U76" i="1"/>
  <c r="U32" i="1"/>
  <c r="U45" i="1"/>
  <c r="U26" i="1"/>
  <c r="U46" i="1"/>
  <c r="U105" i="1"/>
  <c r="U104" i="1"/>
  <c r="U95" i="1"/>
  <c r="U87" i="1"/>
  <c r="U79" i="1"/>
  <c r="U71" i="1"/>
  <c r="U63" i="1"/>
  <c r="U96" i="1"/>
  <c r="U88" i="1"/>
  <c r="U80" i="1"/>
  <c r="U72" i="1"/>
  <c r="U64" i="1"/>
  <c r="U57" i="1"/>
  <c r="U49" i="1"/>
  <c r="U41" i="1"/>
  <c r="U33" i="1"/>
  <c r="U30" i="1"/>
  <c r="U58" i="1"/>
  <c r="U50" i="1"/>
  <c r="U42" i="1"/>
  <c r="U36" i="1"/>
  <c r="U28" i="1"/>
  <c r="AX19" i="1"/>
  <c r="AZ19" i="1" s="1"/>
  <c r="AC15" i="1" s="1"/>
  <c r="U22" i="1"/>
  <c r="U106" i="1"/>
  <c r="U97" i="1"/>
  <c r="U89" i="1"/>
  <c r="U81" i="1"/>
  <c r="U73" i="1"/>
  <c r="U65" i="1"/>
  <c r="U98" i="1"/>
  <c r="U90" i="1"/>
  <c r="U82" i="1"/>
  <c r="U74" i="1"/>
  <c r="U66" i="1"/>
  <c r="U12" i="1"/>
  <c r="U99" i="1"/>
  <c r="U83" i="1"/>
  <c r="U67" i="1"/>
  <c r="U92" i="1"/>
  <c r="U68" i="1"/>
  <c r="U53" i="1"/>
  <c r="U38" i="1"/>
  <c r="U19" i="1"/>
  <c r="U54" i="1"/>
  <c r="U35" i="1"/>
  <c r="U29" i="1"/>
  <c r="U11" i="1"/>
  <c r="U17" i="1"/>
  <c r="U102" i="1"/>
  <c r="U93" i="1"/>
  <c r="U85" i="1"/>
  <c r="U77" i="1"/>
  <c r="U69" i="1"/>
  <c r="U61" i="1"/>
  <c r="U94" i="1"/>
  <c r="U86" i="1"/>
  <c r="U78" i="1"/>
  <c r="U70" i="1"/>
  <c r="U62" i="1"/>
  <c r="AI15" i="1" l="1"/>
  <c r="P15" i="1"/>
  <c r="U15" i="1" s="1"/>
</calcChain>
</file>

<file path=xl/comments1.xml><?xml version="1.0" encoding="utf-8"?>
<comments xmlns="http://schemas.openxmlformats.org/spreadsheetml/2006/main">
  <authors>
    <author>Martynas Bykovas</author>
    <author/>
  </authors>
  <commentList>
    <comment ref="AE9" authorId="0">
      <text>
        <r>
          <rPr>
            <sz val="9"/>
            <color indexed="81"/>
            <rFont val="Tahoma"/>
            <family val="2"/>
          </rPr>
          <t xml:space="preserve">Papildomi reitingo taškai už "34th FAI WORLD GLIDING CHAMPIONSHIPS" varžybas
</t>
        </r>
      </text>
    </comment>
    <comment ref="AN9" authorId="0">
      <text>
        <r>
          <rPr>
            <sz val="9"/>
            <color indexed="81"/>
            <rFont val="Tahoma"/>
            <family val="2"/>
          </rPr>
          <t xml:space="preserve">Papildomi reitingo taškai už "34th FAI WORLD GLIDING CHAMPIONSHIPS" varžybas
</t>
        </r>
      </text>
    </comment>
    <comment ref="AO11" authorId="0">
      <text>
        <r>
          <rPr>
            <sz val="9"/>
            <color indexed="81"/>
            <rFont val="Tahoma"/>
            <family val="2"/>
          </rPr>
          <t>Papildomi reitingo taškai už
10th FAI Junior World Gliding Championships, Pociūnai
varžybas</t>
        </r>
      </text>
    </comment>
    <comment ref="AO26" authorId="0">
      <text>
        <r>
          <rPr>
            <sz val="9"/>
            <color indexed="81"/>
            <rFont val="Tahoma"/>
            <family val="2"/>
          </rPr>
          <t>Papildomi reitingo taškai už
10th FAI Junior World Gliding Championships, Pociūnai
varžybas</t>
        </r>
      </text>
    </comment>
    <comment ref="T27" authorId="1">
      <text>
        <r>
          <rPr>
            <sz val="9"/>
            <color rgb="FF000000"/>
            <rFont val="Tahoma"/>
            <family val="2"/>
            <charset val="1"/>
          </rPr>
          <t>Taškai už iš anktso deklaruotas FAI/IGC varžybas.</t>
        </r>
      </text>
    </comment>
    <comment ref="AG27" authorId="1">
      <text>
        <r>
          <rPr>
            <sz val="9"/>
            <color rgb="FF000000"/>
            <rFont val="Tahoma"/>
            <family val="2"/>
            <charset val="1"/>
          </rPr>
          <t>Taškai už iš anktso deklaruotas FAI/IGC varžybas.</t>
        </r>
      </text>
    </comment>
    <comment ref="AP27" authorId="1">
      <text>
        <r>
          <rPr>
            <sz val="9"/>
            <color rgb="FF000000"/>
            <rFont val="Tahoma"/>
            <family val="2"/>
            <charset val="1"/>
          </rPr>
          <t>Taškai už iš anktso deklaruotas FAI/IGC varžybas.</t>
        </r>
      </text>
    </comment>
    <comment ref="Q31" authorId="1">
      <text>
        <r>
          <rPr>
            <sz val="9"/>
            <color rgb="FF000000"/>
            <rFont val="Tahoma"/>
            <family val="2"/>
            <charset val="186"/>
          </rPr>
          <t>Papildomi metinio reitingo taškai už EGC ir FCC varžybas.</t>
        </r>
      </text>
    </comment>
    <comment ref="AD31" authorId="1">
      <text>
        <r>
          <rPr>
            <sz val="9"/>
            <color rgb="FF000000"/>
            <rFont val="Tahoma"/>
            <family val="2"/>
            <charset val="186"/>
          </rPr>
          <t>Papildomi metinio reitingo taškai už EGC ir FCC varžybas.</t>
        </r>
      </text>
    </comment>
    <comment ref="AE31" authorId="0">
      <text>
        <r>
          <rPr>
            <sz val="9"/>
            <color indexed="81"/>
            <rFont val="Tahoma"/>
            <family val="2"/>
          </rPr>
          <t xml:space="preserve">Papildomi reitingo taškai už "Coppa Internazionale del Mediterraneo" ir "FAI Sailplane Grand Prix, Chile" varžybas
</t>
        </r>
      </text>
    </comment>
    <comment ref="AM31" authorId="1">
      <text>
        <r>
          <rPr>
            <sz val="9"/>
            <color rgb="FF000000"/>
            <rFont val="Tahoma"/>
            <family val="2"/>
            <charset val="186"/>
          </rPr>
          <t>Papildomi metinio reitingo taškai už EGC ir FCC varžybas.</t>
        </r>
      </text>
    </comment>
    <comment ref="AN31" authorId="0">
      <text>
        <r>
          <rPr>
            <sz val="9"/>
            <color indexed="81"/>
            <rFont val="Tahoma"/>
            <family val="2"/>
          </rPr>
          <t xml:space="preserve">Papildomi reitingo taškai už "Coppa Internazionale del Mediterraneo" ir "FAI Sailplane Grand Prix, Chile" varžybas
</t>
        </r>
      </text>
    </comment>
    <comment ref="AO31" authorId="0">
      <text>
        <r>
          <rPr>
            <sz val="9"/>
            <color indexed="81"/>
            <rFont val="Tahoma"/>
            <family val="2"/>
          </rPr>
          <t xml:space="preserve">Papildomi reitingo taškai už
34th FAI World Gliding Championships, Benalla, Australia
varžybas
</t>
        </r>
      </text>
    </comment>
    <comment ref="E51" authorId="1">
      <text>
        <r>
          <rPr>
            <sz val="9"/>
            <color rgb="FF000000"/>
            <rFont val="Tahoma"/>
            <family val="2"/>
            <charset val="1"/>
          </rPr>
          <t>HC 2100</t>
        </r>
      </text>
    </comment>
    <comment ref="G51" authorId="1">
      <text>
        <r>
          <rPr>
            <sz val="9"/>
            <color rgb="FF000000"/>
            <rFont val="Tahoma"/>
            <family val="2"/>
            <charset val="1"/>
          </rPr>
          <t>HC 1078</t>
        </r>
      </text>
    </comment>
    <comment ref="W51" authorId="1">
      <text>
        <r>
          <rPr>
            <sz val="9"/>
            <color rgb="FF000000"/>
            <rFont val="Tahoma"/>
            <family val="2"/>
            <charset val="1"/>
          </rPr>
          <t>HC 1078</t>
        </r>
      </text>
    </comment>
  </commentList>
</comments>
</file>

<file path=xl/comments2.xml><?xml version="1.0" encoding="utf-8"?>
<comments xmlns="http://schemas.openxmlformats.org/spreadsheetml/2006/main">
  <authors>
    <author/>
    <author>Martynas Bykovas</author>
  </authors>
  <commentList>
    <comment ref="L9" authorId="0">
      <text>
        <r>
          <rPr>
            <sz val="9"/>
            <color rgb="FF000000"/>
            <rFont val="Tahoma"/>
            <family val="2"/>
            <charset val="186"/>
          </rPr>
          <t>Taškai už varžybas, kurios persidengia su nacionaliniu čempionatu.</t>
        </r>
      </text>
    </comment>
    <comment ref="U9" authorId="0">
      <text>
        <r>
          <rPr>
            <sz val="9"/>
            <color rgb="FF000000"/>
            <rFont val="Tahoma"/>
            <family val="2"/>
            <charset val="186"/>
          </rPr>
          <t>Taškai už varžybas, kurios persidengia su nacionaliniu čempionatu.</t>
        </r>
      </text>
    </comment>
    <comment ref="AD9" authorId="0">
      <text>
        <r>
          <rPr>
            <sz val="9"/>
            <color rgb="FF000000"/>
            <rFont val="Tahoma"/>
            <family val="2"/>
            <charset val="186"/>
          </rPr>
          <t>Taškai už varžybas, kurios persidengia su nacionaliniu čempionatu.</t>
        </r>
      </text>
    </comment>
    <comment ref="AF9" authorId="0">
      <text>
        <r>
          <rPr>
            <sz val="9"/>
            <color rgb="FF000000"/>
            <rFont val="Tahoma"/>
            <family val="2"/>
            <charset val="186"/>
          </rPr>
          <t>Taškai už varžybas, kurios persidengia su nacionaliniu čempionatu.</t>
        </r>
      </text>
    </comment>
    <comment ref="S12" authorId="1">
      <text>
        <r>
          <rPr>
            <sz val="9"/>
            <color indexed="81"/>
            <rFont val="Tahoma"/>
            <family val="2"/>
          </rPr>
          <t>Papildomi reitingo taškai už "Pribina CUP" varžybas</t>
        </r>
      </text>
    </comment>
    <comment ref="AB12" authorId="1">
      <text>
        <r>
          <rPr>
            <sz val="9"/>
            <color indexed="81"/>
            <rFont val="Tahoma"/>
            <family val="2"/>
          </rPr>
          <t>Papildomi reitingo taškai už "Pribina CUP" varžybas</t>
        </r>
      </text>
    </comment>
    <comment ref="D13" authorId="0">
      <text>
        <r>
          <rPr>
            <sz val="9"/>
            <color rgb="FF000000"/>
            <rFont val="Tahoma"/>
            <family val="2"/>
            <charset val="186"/>
          </rPr>
          <t>Perkelti taškai už dalyvavimą 2013 metais ne nacionaliniuose čempionatuose apskaičiuoti pagal seną metodiką.</t>
        </r>
      </text>
    </comment>
    <comment ref="E13" authorId="0">
      <text>
        <r>
          <rPr>
            <sz val="9"/>
            <color rgb="FF000000"/>
            <rFont val="Tahoma"/>
            <family val="2"/>
            <charset val="186"/>
          </rPr>
          <t>Perkelti taškai už dalyvavimą 2014 metais ne nacionaliniuose čempionatuose apskaičiuoti pagal seną metodiką.</t>
        </r>
      </text>
    </comment>
    <comment ref="N13" authorId="0">
      <text>
        <r>
          <rPr>
            <sz val="9"/>
            <color rgb="FF000000"/>
            <rFont val="Tahoma"/>
            <family val="2"/>
            <charset val="186"/>
          </rPr>
          <t>Perkelti taškai už dalyvavimą 2014 metais ne nacionaliniuose čempionatuose apskaičiuoti pagal seną metodiką.</t>
        </r>
      </text>
    </comment>
    <comment ref="L17" authorId="0">
      <text>
        <r>
          <rPr>
            <sz val="9"/>
            <color rgb="FF000000"/>
            <rFont val="Tahoma"/>
            <family val="2"/>
            <charset val="186"/>
          </rPr>
          <t>Taškai už varžybas, kurios persidengia su nacionaliniu čempionatu.</t>
        </r>
      </text>
    </comment>
    <comment ref="U17" authorId="0">
      <text>
        <r>
          <rPr>
            <sz val="9"/>
            <color rgb="FF000000"/>
            <rFont val="Tahoma"/>
            <family val="2"/>
            <charset val="186"/>
          </rPr>
          <t>Taškai už varžybas, kurios persidengia su nacionaliniu čempionatu.</t>
        </r>
      </text>
    </comment>
    <comment ref="AD17" authorId="0">
      <text>
        <r>
          <rPr>
            <sz val="9"/>
            <color rgb="FF000000"/>
            <rFont val="Tahoma"/>
            <family val="2"/>
            <charset val="186"/>
          </rPr>
          <t>Taškai už varžybas, kurios persidengia su nacionaliniu čempionatu.</t>
        </r>
      </text>
    </comment>
    <comment ref="V18" authorId="1">
      <text>
        <r>
          <rPr>
            <sz val="9"/>
            <color indexed="81"/>
            <rFont val="Tahoma"/>
            <family val="2"/>
          </rPr>
          <t>Taškai už iš anksto deklaruotas "FCC Prievidza" varžybas</t>
        </r>
      </text>
    </comment>
    <comment ref="AE18" authorId="1">
      <text>
        <r>
          <rPr>
            <sz val="9"/>
            <color indexed="81"/>
            <rFont val="Tahoma"/>
            <family val="2"/>
          </rPr>
          <t>Taškai už iš anksto deklaruotas "FCC Prievidza" varžybas</t>
        </r>
      </text>
    </comment>
    <comment ref="V21" authorId="1">
      <text>
        <r>
          <rPr>
            <sz val="9"/>
            <color indexed="81"/>
            <rFont val="Tahoma"/>
            <family val="2"/>
          </rPr>
          <t>Taškai už iš anksto deklaruotas "34th FAI WORLD GLIDING CHAMPIONSHIPS" varžybas</t>
        </r>
      </text>
    </comment>
    <comment ref="AE21" authorId="1">
      <text>
        <r>
          <rPr>
            <sz val="9"/>
            <color indexed="81"/>
            <rFont val="Tahoma"/>
            <family val="2"/>
          </rPr>
          <t>Taškai už iš anksto deklaruotas "34th FAI WORLD GLIDING CHAMPIONSHIPS" varžybas</t>
        </r>
      </text>
    </comment>
    <comment ref="L36" authorId="0">
      <text>
        <r>
          <rPr>
            <sz val="9"/>
            <color rgb="FF000000"/>
            <rFont val="Tahoma"/>
            <family val="2"/>
            <charset val="1"/>
          </rPr>
          <t xml:space="preserve">Taškai už varžybas, kurios persidengia su nacionaliniu čempionatu.
</t>
        </r>
      </text>
    </comment>
    <comment ref="U36" authorId="0">
      <text>
        <r>
          <rPr>
            <sz val="9"/>
            <color rgb="FF000000"/>
            <rFont val="Tahoma"/>
            <family val="2"/>
            <charset val="1"/>
          </rPr>
          <t xml:space="preserve">Taškai už varžybas, kurios persidengia su nacionaliniu čempionatu.
</t>
        </r>
      </text>
    </comment>
    <comment ref="AD36" authorId="0">
      <text>
        <r>
          <rPr>
            <sz val="9"/>
            <color rgb="FF000000"/>
            <rFont val="Tahoma"/>
            <family val="2"/>
            <charset val="1"/>
          </rPr>
          <t xml:space="preserve">Taškai už varžybas, kurios persidengia su nacionaliniu čempionatu.
</t>
        </r>
      </text>
    </comment>
    <comment ref="D38" authorId="0">
      <text>
        <r>
          <rPr>
            <sz val="9"/>
            <color rgb="FF000000"/>
            <rFont val="Tahoma"/>
            <family val="2"/>
            <charset val="186"/>
          </rPr>
          <t>Perkelti taškai už dalyvavimą 2013 metais ne nacionaliniuose čempionatuose apskaičiuoti pagal seną metodiką.</t>
        </r>
      </text>
    </comment>
    <comment ref="S40" authorId="1">
      <text>
        <r>
          <rPr>
            <sz val="9"/>
            <color indexed="81"/>
            <rFont val="Tahoma"/>
            <family val="2"/>
          </rPr>
          <t>Papildomi reitingo taškai už "FCC Prievidza" varžybas</t>
        </r>
      </text>
    </comment>
    <comment ref="AB40" authorId="1">
      <text>
        <r>
          <rPr>
            <sz val="9"/>
            <color indexed="81"/>
            <rFont val="Tahoma"/>
            <family val="2"/>
          </rPr>
          <t>Papildomi reitingo taškai už "FCC Prievidza" varžybas</t>
        </r>
      </text>
    </comment>
    <comment ref="D54" authorId="0">
      <text>
        <r>
          <rPr>
            <sz val="9"/>
            <color rgb="FF000000"/>
            <rFont val="Tahoma"/>
            <family val="2"/>
            <charset val="186"/>
          </rPr>
          <t>Perkelti taškai už dalyvavimą 2013 metais ne nacionaliniuose čempionatuose apskaičiuoti pagal seną metodiką.</t>
        </r>
      </text>
    </comment>
  </commentList>
</comments>
</file>

<file path=xl/sharedStrings.xml><?xml version="1.0" encoding="utf-8"?>
<sst xmlns="http://schemas.openxmlformats.org/spreadsheetml/2006/main" count="633" uniqueCount="147">
  <si>
    <t>Pmax=</t>
  </si>
  <si>
    <t>Nn=</t>
  </si>
  <si>
    <t>Tarpiniai skaiciavimai 2013 ir 2014 metams apjungiant Open ir 15m klases</t>
  </si>
  <si>
    <t>Apjungta</t>
  </si>
  <si>
    <t>Tarpiniai skaiciavimai 2014 metams apjungiant Open ir 15m klases</t>
  </si>
  <si>
    <t>Pn=</t>
  </si>
  <si>
    <t>K-2</t>
  </si>
  <si>
    <t>K-1</t>
  </si>
  <si>
    <t>K0</t>
  </si>
  <si>
    <t>Fn=</t>
  </si>
  <si>
    <t>Nr</t>
  </si>
  <si>
    <t>Pilotas</t>
  </si>
  <si>
    <t>Klubas</t>
  </si>
  <si>
    <t>open</t>
  </si>
  <si>
    <t>15m</t>
  </si>
  <si>
    <t>mix</t>
  </si>
  <si>
    <t>B-2 Open</t>
  </si>
  <si>
    <t>B-2 15m</t>
  </si>
  <si>
    <t>B-2 Open Norm</t>
  </si>
  <si>
    <t>B-1 Open</t>
  </si>
  <si>
    <t>B-1 15m</t>
  </si>
  <si>
    <t>B-1 15m Norm</t>
  </si>
  <si>
    <t>R+,-2</t>
  </si>
  <si>
    <t>R+,-1</t>
  </si>
  <si>
    <t>R+,0</t>
  </si>
  <si>
    <t xml:space="preserve">B-2 </t>
  </si>
  <si>
    <t>B-1</t>
  </si>
  <si>
    <t>B0</t>
  </si>
  <si>
    <t>R</t>
  </si>
  <si>
    <t>Vladas Motūza</t>
  </si>
  <si>
    <t>Kaunas</t>
  </si>
  <si>
    <t>Gintas Zubė</t>
  </si>
  <si>
    <t>Klaipėda</t>
  </si>
  <si>
    <t>Iš anksto deklaruotos varžybos</t>
  </si>
  <si>
    <t>Gintaras Drevinskas</t>
  </si>
  <si>
    <t>Biržai</t>
  </si>
  <si>
    <t>Varžybos</t>
  </si>
  <si>
    <t>Metai</t>
  </si>
  <si>
    <t>R LSF max</t>
  </si>
  <si>
    <t>P PRS</t>
  </si>
  <si>
    <t>P CRS</t>
  </si>
  <si>
    <t>Rpilot</t>
  </si>
  <si>
    <t>Adomas Grabskis</t>
  </si>
  <si>
    <t>Marius Pluščauskas</t>
  </si>
  <si>
    <t>FCC Prievidza</t>
  </si>
  <si>
    <t>Joris Vainius</t>
  </si>
  <si>
    <t>Vilnius</t>
  </si>
  <si>
    <t>Vytautas Sabeckis</t>
  </si>
  <si>
    <t>Martynas Bykovas</t>
  </si>
  <si>
    <t>Gintautas Butnoris</t>
  </si>
  <si>
    <t>Panevėžys</t>
  </si>
  <si>
    <t>Papildomi reitingo taškai</t>
  </si>
  <si>
    <t>Vytautas Mačiulis</t>
  </si>
  <si>
    <t>R+</t>
  </si>
  <si>
    <t>Viktoras Kukčikaitis</t>
  </si>
  <si>
    <t>Vladas Motuza</t>
  </si>
  <si>
    <t>Stasys Skalskis</t>
  </si>
  <si>
    <t>Gintas Zube</t>
  </si>
  <si>
    <t>Algimantas Jonušas</t>
  </si>
  <si>
    <t>EGC 17th Ostraw Wielkopolski</t>
  </si>
  <si>
    <t>Mindaugas Žaliukas</t>
  </si>
  <si>
    <t>WGC Leszno</t>
  </si>
  <si>
    <t>Kęstutis Miliūnas</t>
  </si>
  <si>
    <t>Arturas Klimasauskas</t>
  </si>
  <si>
    <t>Romualdas Konteikis</t>
  </si>
  <si>
    <t>EGC 18th Rieti</t>
  </si>
  <si>
    <t>Artūras Klimašauskas</t>
  </si>
  <si>
    <t>Vytautas Paulauskas</t>
  </si>
  <si>
    <t>34th FAI WORLD GLIDING CHAMPIONSHIPS</t>
  </si>
  <si>
    <t>Tomas Kuzmickas</t>
  </si>
  <si>
    <t>Gvidas Sabeckis</t>
  </si>
  <si>
    <t>FAI Sailplane Grand Prix, Chile</t>
  </si>
  <si>
    <t>Ignas Bitinaitis</t>
  </si>
  <si>
    <t>Romualdas Knėpa</t>
  </si>
  <si>
    <t>Andrius Tamulenas</t>
  </si>
  <si>
    <t>Darius Liaugaudas</t>
  </si>
  <si>
    <t>Edita Skalskienė</t>
  </si>
  <si>
    <t>Kęstutis Jurkštas</t>
  </si>
  <si>
    <t>Šilutė</t>
  </si>
  <si>
    <t>Vidas Berzinskas</t>
  </si>
  <si>
    <t>Benvenutas Ivanauskas</t>
  </si>
  <si>
    <t>Artūras Pilvinis</t>
  </si>
  <si>
    <t>Telšė</t>
  </si>
  <si>
    <t>Marius Sargevičius</t>
  </si>
  <si>
    <t>Algimantas Miklasevicius</t>
  </si>
  <si>
    <t>Andrej Lebedev</t>
  </si>
  <si>
    <t>Laurynas Šupinys</t>
  </si>
  <si>
    <t>Andrius Masiulis</t>
  </si>
  <si>
    <t>Aleksandras Bateika</t>
  </si>
  <si>
    <t>Rokas Jonaitis</t>
  </si>
  <si>
    <t>Donatas Povilionis</t>
  </si>
  <si>
    <t>Algirdas Šimoliunas</t>
  </si>
  <si>
    <t>Mindaugas Milasauskas</t>
  </si>
  <si>
    <t>Linas Zubė</t>
  </si>
  <si>
    <t>Audrius Artiškevicius</t>
  </si>
  <si>
    <t>Darius Gudžiunas</t>
  </si>
  <si>
    <t>Linas Miežlaiskis</t>
  </si>
  <si>
    <t>Artiom Maslov</t>
  </si>
  <si>
    <t>Darius Šarkiunas</t>
  </si>
  <si>
    <t>Domas Juknevičius</t>
  </si>
  <si>
    <t>Donatas Vaičiulis</t>
  </si>
  <si>
    <t>Jurgis Kazlauskas</t>
  </si>
  <si>
    <t>Mantas Binkis</t>
  </si>
  <si>
    <t>Martynas Liutkevicius</t>
  </si>
  <si>
    <t>Martynas Sližys</t>
  </si>
  <si>
    <t>Ričardas Jurkus</t>
  </si>
  <si>
    <t>Ringaudas Kikalas</t>
  </si>
  <si>
    <t>Robertas Venckus</t>
  </si>
  <si>
    <t>Rokas Liaugaudas</t>
  </si>
  <si>
    <t>Šarunas Šulekas</t>
  </si>
  <si>
    <t>Simonas Kuprys</t>
  </si>
  <si>
    <t>Vaidas Pileičikas</t>
  </si>
  <si>
    <t>Vytautas Rasimavičius</t>
  </si>
  <si>
    <t>club</t>
  </si>
  <si>
    <t>B-2</t>
  </si>
  <si>
    <t>Varžybos, kurios persidengia su nacionaliniu čempionatu.</t>
  </si>
  <si>
    <t>R pilot-1</t>
  </si>
  <si>
    <t>R LSF max-1</t>
  </si>
  <si>
    <t>WWGC Arnborg</t>
  </si>
  <si>
    <t>WGC 15m 1st Lithuania</t>
  </si>
  <si>
    <t>Arturas Pilvinis</t>
  </si>
  <si>
    <t>Andrius Tamulėnas</t>
  </si>
  <si>
    <t>Polish Nationals - Stalowa Wola</t>
  </si>
  <si>
    <t>WGC 32nd Argentina</t>
  </si>
  <si>
    <t>Vytautas Rasimavicius</t>
  </si>
  <si>
    <t>Pribina CUP</t>
  </si>
  <si>
    <t>Daniel Černecov</t>
  </si>
  <si>
    <t>Jokūbas Motūza</t>
  </si>
  <si>
    <t>Algimantas Miklaševicius</t>
  </si>
  <si>
    <t>Sakalas Uždavinys</t>
  </si>
  <si>
    <t>Edvardas Budinas</t>
  </si>
  <si>
    <t>Sportinė klasė</t>
  </si>
  <si>
    <t>Klubinė klasė</t>
  </si>
  <si>
    <t>Eil.Nr.</t>
  </si>
  <si>
    <t>V. Pavardė</t>
  </si>
  <si>
    <t>Linas Miežlaiškis</t>
  </si>
  <si>
    <t>Coppa Internazionale del Mediterraneo</t>
  </si>
  <si>
    <t>Pokytis</t>
  </si>
  <si>
    <t>2nd FAI World 13.5m Class Gliding Championship and Alfold Cup Hungary</t>
  </si>
  <si>
    <t>34th FAI World Gliding Championships, Benalla, Australia</t>
  </si>
  <si>
    <t>10th FAI Junior World Gliding Championships, Pociūnai</t>
  </si>
  <si>
    <t>Šarūnas Stanevičius</t>
  </si>
  <si>
    <t>Andrius Barzdys</t>
  </si>
  <si>
    <t>Gintaras Makauskas</t>
  </si>
  <si>
    <t>R2017</t>
  </si>
  <si>
    <t>Tarptautinės</t>
  </si>
  <si>
    <t>Lietuva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</si>
</sst>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rgb="FF000000"/>
      <name val="Arial"/>
      <family val="2"/>
      <charset val="1"/>
    </font>
    <font>
      <sz val="10"/>
      <color rgb="FF00000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rgb="FF333333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9"/>
      <color rgb="FF000000"/>
      <name val="Arial"/>
      <family val="2"/>
      <charset val="1"/>
    </font>
    <font>
      <sz val="10"/>
      <color rgb="FF000000"/>
      <name val="Arial"/>
      <family val="2"/>
    </font>
    <font>
      <sz val="9"/>
      <color rgb="FF000000"/>
      <name val="Tahoma"/>
      <family val="2"/>
      <charset val="1"/>
    </font>
    <font>
      <sz val="9"/>
      <color rgb="FF000000"/>
      <name val="Tahoma"/>
      <family val="2"/>
      <charset val="186"/>
    </font>
    <font>
      <sz val="10"/>
      <name val="Arial"/>
      <family val="2"/>
      <charset val="1"/>
    </font>
    <font>
      <sz val="9"/>
      <color indexed="81"/>
      <name val="Tahoma"/>
      <family val="2"/>
    </font>
    <font>
      <b/>
      <sz val="10"/>
      <color rgb="FF000000"/>
      <name val="Arial"/>
      <family val="2"/>
    </font>
    <font>
      <sz val="10"/>
      <color rgb="FF333333"/>
      <name val="Arial"/>
      <family val="2"/>
    </font>
    <font>
      <sz val="10"/>
      <color rgb="FF222222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DD7EE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rgb="FFEAD1DC"/>
        <bgColor rgb="FFDDDDDD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rgb="FFDDDDDD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/>
      <bottom/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rgb="FFDDDDDD"/>
      </top>
      <bottom/>
      <diagonal/>
    </border>
    <border>
      <left style="thin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ck">
        <color indexed="64"/>
      </right>
      <top style="thick">
        <color indexed="64"/>
      </top>
      <bottom/>
      <diagonal/>
    </border>
    <border>
      <left/>
      <right/>
      <top style="medium">
        <color rgb="FFDDDDDD"/>
      </top>
      <bottom/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1" fontId="2" fillId="0" borderId="0" xfId="0" applyNumberFormat="1" applyFont="1"/>
    <xf numFmtId="1" fontId="3" fillId="4" borderId="1" xfId="0" applyNumberFormat="1" applyFont="1" applyFill="1" applyBorder="1" applyAlignment="1">
      <alignment horizontal="center"/>
    </xf>
    <xf numFmtId="1" fontId="3" fillId="0" borderId="4" xfId="0" applyNumberFormat="1" applyFont="1" applyBorder="1"/>
    <xf numFmtId="1" fontId="3" fillId="4" borderId="5" xfId="0" applyNumberFormat="1" applyFont="1" applyFill="1" applyBorder="1" applyAlignment="1">
      <alignment horizontal="center"/>
    </xf>
    <xf numFmtId="1" fontId="3" fillId="0" borderId="6" xfId="0" applyNumberFormat="1" applyFont="1" applyBorder="1"/>
    <xf numFmtId="1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8" xfId="0" applyNumberFormat="1" applyFont="1" applyBorder="1"/>
    <xf numFmtId="1" fontId="3" fillId="0" borderId="5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left"/>
    </xf>
    <xf numFmtId="1" fontId="2" fillId="0" borderId="11" xfId="0" applyNumberFormat="1" applyFont="1" applyBorder="1" applyAlignment="1"/>
    <xf numFmtId="0" fontId="2" fillId="0" borderId="11" xfId="0" applyFont="1" applyBorder="1" applyAlignment="1">
      <alignment vertical="top"/>
    </xf>
    <xf numFmtId="0" fontId="0" fillId="0" borderId="0" xfId="0" applyFont="1" applyAlignment="1">
      <alignment horizontal="left" vertical="center"/>
    </xf>
    <xf numFmtId="0" fontId="2" fillId="0" borderId="11" xfId="0" applyFont="1" applyBorder="1"/>
    <xf numFmtId="3" fontId="4" fillId="0" borderId="11" xfId="0" applyNumberFormat="1" applyFont="1" applyBorder="1" applyAlignment="1">
      <alignment vertical="top"/>
    </xf>
    <xf numFmtId="1" fontId="2" fillId="0" borderId="11" xfId="0" applyNumberFormat="1" applyFont="1" applyBorder="1"/>
    <xf numFmtId="2" fontId="2" fillId="0" borderId="0" xfId="0" applyNumberFormat="1" applyFont="1" applyBorder="1"/>
    <xf numFmtId="2" fontId="2" fillId="0" borderId="12" xfId="0" applyNumberFormat="1" applyFont="1" applyBorder="1"/>
    <xf numFmtId="2" fontId="2" fillId="0" borderId="11" xfId="0" applyNumberFormat="1" applyFont="1" applyBorder="1"/>
    <xf numFmtId="2" fontId="3" fillId="0" borderId="11" xfId="0" applyNumberFormat="1" applyFont="1" applyBorder="1"/>
    <xf numFmtId="0" fontId="2" fillId="0" borderId="13" xfId="0" applyFont="1" applyBorder="1" applyAlignment="1">
      <alignment vertical="top"/>
    </xf>
    <xf numFmtId="3" fontId="4" fillId="0" borderId="13" xfId="0" applyNumberFormat="1" applyFont="1" applyBorder="1" applyAlignment="1">
      <alignment vertical="top"/>
    </xf>
    <xf numFmtId="2" fontId="3" fillId="2" borderId="1" xfId="0" applyNumberFormat="1" applyFont="1" applyFill="1" applyBorder="1" applyAlignment="1">
      <alignment horizontal="center"/>
    </xf>
    <xf numFmtId="0" fontId="2" fillId="0" borderId="13" xfId="0" applyFont="1" applyBorder="1"/>
    <xf numFmtId="2" fontId="5" fillId="2" borderId="1" xfId="0" applyNumberFormat="1" applyFont="1" applyFill="1" applyBorder="1" applyAlignment="1">
      <alignment horizontal="center"/>
    </xf>
    <xf numFmtId="0" fontId="2" fillId="0" borderId="11" xfId="0" applyFont="1" applyBorder="1" applyAlignment="1"/>
    <xf numFmtId="1" fontId="1" fillId="0" borderId="1" xfId="0" applyNumberFormat="1" applyFont="1" applyBorder="1" applyAlignment="1"/>
    <xf numFmtId="2" fontId="2" fillId="0" borderId="1" xfId="0" applyNumberFormat="1" applyFont="1" applyBorder="1"/>
    <xf numFmtId="0" fontId="2" fillId="0" borderId="0" xfId="0" applyFont="1"/>
    <xf numFmtId="2" fontId="4" fillId="0" borderId="1" xfId="0" applyNumberFormat="1" applyFont="1" applyBorder="1" applyAlignment="1">
      <alignment vertical="top"/>
    </xf>
    <xf numFmtId="0" fontId="6" fillId="0" borderId="0" xfId="0" applyFont="1" applyAlignment="1"/>
    <xf numFmtId="2" fontId="2" fillId="2" borderId="11" xfId="0" applyNumberFormat="1" applyFont="1" applyFill="1" applyBorder="1"/>
    <xf numFmtId="0" fontId="2" fillId="0" borderId="1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2" fillId="0" borderId="13" xfId="0" applyFont="1" applyBorder="1" applyAlignment="1">
      <alignment horizontal="left"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/>
    <xf numFmtId="1" fontId="3" fillId="0" borderId="0" xfId="0" applyNumberFormat="1" applyFont="1" applyBorder="1"/>
    <xf numFmtId="1" fontId="3" fillId="0" borderId="9" xfId="0" applyNumberFormat="1" applyFont="1" applyBorder="1"/>
    <xf numFmtId="1" fontId="3" fillId="0" borderId="1" xfId="0" applyNumberFormat="1" applyFont="1" applyBorder="1" applyAlignment="1">
      <alignment horizontal="center"/>
    </xf>
    <xf numFmtId="1" fontId="3" fillId="0" borderId="0" xfId="0" applyNumberFormat="1" applyFont="1"/>
    <xf numFmtId="0" fontId="3" fillId="2" borderId="2" xfId="0" applyFont="1" applyFill="1" applyBorder="1" applyAlignment="1">
      <alignment horizontal="right"/>
    </xf>
    <xf numFmtId="1" fontId="3" fillId="0" borderId="7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1" fontId="4" fillId="0" borderId="11" xfId="0" applyNumberFormat="1" applyFont="1" applyBorder="1" applyAlignment="1">
      <alignment vertical="top"/>
    </xf>
    <xf numFmtId="1" fontId="2" fillId="0" borderId="0" xfId="0" applyNumberFormat="1" applyFont="1"/>
    <xf numFmtId="0" fontId="1" fillId="0" borderId="0" xfId="0" applyFont="1" applyAlignment="1"/>
    <xf numFmtId="1" fontId="2" fillId="0" borderId="13" xfId="0" applyNumberFormat="1" applyFont="1" applyBorder="1" applyAlignment="1">
      <alignment vertical="top"/>
    </xf>
    <xf numFmtId="1" fontId="2" fillId="0" borderId="0" xfId="0" applyNumberFormat="1" applyFont="1" applyBorder="1" applyAlignment="1">
      <alignment vertical="top"/>
    </xf>
    <xf numFmtId="2" fontId="1" fillId="0" borderId="1" xfId="0" applyNumberFormat="1" applyFont="1" applyBorder="1" applyAlignment="1"/>
    <xf numFmtId="1" fontId="2" fillId="0" borderId="13" xfId="0" applyNumberFormat="1" applyFont="1" applyBorder="1" applyAlignment="1">
      <alignment vertical="top"/>
    </xf>
    <xf numFmtId="1" fontId="4" fillId="2" borderId="13" xfId="0" applyNumberFormat="1" applyFont="1" applyFill="1" applyBorder="1" applyAlignment="1">
      <alignment vertical="top"/>
    </xf>
    <xf numFmtId="1" fontId="4" fillId="0" borderId="13" xfId="0" applyNumberFormat="1" applyFont="1" applyBorder="1" applyAlignment="1">
      <alignment vertical="top"/>
    </xf>
    <xf numFmtId="2" fontId="4" fillId="0" borderId="11" xfId="0" applyNumberFormat="1" applyFont="1" applyBorder="1" applyAlignment="1">
      <alignment vertical="top"/>
    </xf>
    <xf numFmtId="2" fontId="2" fillId="0" borderId="11" xfId="0" applyNumberFormat="1" applyFont="1" applyBorder="1"/>
    <xf numFmtId="2" fontId="2" fillId="0" borderId="1" xfId="0" applyNumberFormat="1" applyFont="1" applyBorder="1" applyAlignment="1">
      <alignment vertical="top"/>
    </xf>
    <xf numFmtId="1" fontId="2" fillId="0" borderId="11" xfId="0" applyNumberFormat="1" applyFont="1" applyBorder="1" applyAlignment="1"/>
    <xf numFmtId="1" fontId="2" fillId="0" borderId="1" xfId="0" applyNumberFormat="1" applyFont="1" applyBorder="1" applyAlignment="1">
      <alignment vertical="top"/>
    </xf>
    <xf numFmtId="2" fontId="2" fillId="0" borderId="0" xfId="0" applyNumberFormat="1" applyFont="1"/>
    <xf numFmtId="0" fontId="0" fillId="0" borderId="13" xfId="0" applyFont="1" applyBorder="1" applyAlignment="1">
      <alignment horizontal="left" vertical="center"/>
    </xf>
    <xf numFmtId="0" fontId="1" fillId="0" borderId="1" xfId="0" applyFont="1" applyBorder="1" applyAlignment="1"/>
    <xf numFmtId="1" fontId="4" fillId="3" borderId="13" xfId="0" applyNumberFormat="1" applyFont="1" applyFill="1" applyBorder="1" applyAlignment="1">
      <alignment vertical="top"/>
    </xf>
    <xf numFmtId="1" fontId="2" fillId="0" borderId="11" xfId="0" applyNumberFormat="1" applyFont="1" applyBorder="1"/>
    <xf numFmtId="1" fontId="2" fillId="0" borderId="1" xfId="0" applyNumberFormat="1" applyFont="1" applyBorder="1"/>
    <xf numFmtId="2" fontId="10" fillId="0" borderId="11" xfId="0" applyNumberFormat="1" applyFont="1" applyBorder="1"/>
    <xf numFmtId="1" fontId="2" fillId="0" borderId="13" xfId="0" applyNumberFormat="1" applyFont="1" applyBorder="1"/>
    <xf numFmtId="1" fontId="2" fillId="0" borderId="13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vertical="top"/>
    </xf>
    <xf numFmtId="1" fontId="2" fillId="0" borderId="13" xfId="0" applyNumberFormat="1" applyFont="1" applyBorder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horizontal="center" vertical="center"/>
    </xf>
    <xf numFmtId="0" fontId="0" fillId="0" borderId="1" xfId="0" applyFont="1" applyBorder="1" applyAlignment="1"/>
    <xf numFmtId="3" fontId="4" fillId="0" borderId="4" xfId="0" applyNumberFormat="1" applyFont="1" applyBorder="1" applyAlignment="1">
      <alignment vertical="top"/>
    </xf>
    <xf numFmtId="0" fontId="0" fillId="0" borderId="15" xfId="0" applyBorder="1"/>
    <xf numFmtId="0" fontId="3" fillId="0" borderId="16" xfId="0" applyFont="1" applyBorder="1"/>
    <xf numFmtId="1" fontId="3" fillId="2" borderId="17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right"/>
    </xf>
    <xf numFmtId="1" fontId="3" fillId="0" borderId="17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3" fontId="4" fillId="0" borderId="18" xfId="0" applyNumberFormat="1" applyFont="1" applyBorder="1" applyAlignment="1">
      <alignment vertical="top"/>
    </xf>
    <xf numFmtId="3" fontId="4" fillId="0" borderId="19" xfId="0" applyNumberFormat="1" applyFont="1" applyBorder="1" applyAlignment="1">
      <alignment vertical="top"/>
    </xf>
    <xf numFmtId="0" fontId="2" fillId="0" borderId="4" xfId="0" applyFont="1" applyBorder="1"/>
    <xf numFmtId="0" fontId="2" fillId="0" borderId="19" xfId="0" applyFont="1" applyBorder="1"/>
    <xf numFmtId="1" fontId="3" fillId="0" borderId="20" xfId="0" applyNumberFormat="1" applyFont="1" applyBorder="1" applyAlignment="1">
      <alignment horizontal="center" vertical="center"/>
    </xf>
    <xf numFmtId="1" fontId="3" fillId="2" borderId="17" xfId="0" applyNumberFormat="1" applyFont="1" applyFill="1" applyBorder="1" applyAlignment="1">
      <alignment horizontal="left" vertical="center"/>
    </xf>
    <xf numFmtId="2" fontId="3" fillId="0" borderId="21" xfId="0" applyNumberFormat="1" applyFont="1" applyBorder="1"/>
    <xf numFmtId="1" fontId="2" fillId="0" borderId="4" xfId="0" applyNumberFormat="1" applyFont="1" applyBorder="1"/>
    <xf numFmtId="1" fontId="3" fillId="0" borderId="15" xfId="0" applyNumberFormat="1" applyFont="1" applyBorder="1"/>
    <xf numFmtId="1" fontId="3" fillId="0" borderId="22" xfId="0" applyNumberFormat="1" applyFont="1" applyBorder="1" applyAlignment="1">
      <alignment horizontal="center"/>
    </xf>
    <xf numFmtId="0" fontId="3" fillId="2" borderId="23" xfId="0" applyFont="1" applyFill="1" applyBorder="1" applyAlignment="1">
      <alignment horizontal="right"/>
    </xf>
    <xf numFmtId="1" fontId="3" fillId="3" borderId="4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left"/>
    </xf>
    <xf numFmtId="1" fontId="4" fillId="0" borderId="4" xfId="0" applyNumberFormat="1" applyFont="1" applyBorder="1" applyAlignment="1">
      <alignment vertical="top"/>
    </xf>
    <xf numFmtId="1" fontId="4" fillId="0" borderId="19" xfId="0" applyNumberFormat="1" applyFont="1" applyBorder="1" applyAlignment="1">
      <alignment vertical="top"/>
    </xf>
    <xf numFmtId="1" fontId="2" fillId="0" borderId="19" xfId="0" applyNumberFormat="1" applyFont="1" applyBorder="1"/>
    <xf numFmtId="1" fontId="4" fillId="3" borderId="19" xfId="0" applyNumberFormat="1" applyFont="1" applyFill="1" applyBorder="1" applyAlignment="1">
      <alignment vertical="top"/>
    </xf>
    <xf numFmtId="1" fontId="3" fillId="3" borderId="20" xfId="0" applyNumberFormat="1" applyFont="1" applyFill="1" applyBorder="1" applyAlignment="1">
      <alignment horizontal="center" vertical="center"/>
    </xf>
    <xf numFmtId="2" fontId="3" fillId="0" borderId="24" xfId="0" applyNumberFormat="1" applyFont="1" applyBorder="1"/>
    <xf numFmtId="0" fontId="3" fillId="2" borderId="1" xfId="0" applyFont="1" applyFill="1" applyBorder="1" applyAlignment="1">
      <alignment horizontal="center" vertical="center"/>
    </xf>
    <xf numFmtId="2" fontId="2" fillId="0" borderId="6" xfId="0" applyNumberFormat="1" applyFont="1" applyBorder="1"/>
    <xf numFmtId="2" fontId="3" fillId="0" borderId="15" xfId="0" applyNumberFormat="1" applyFont="1" applyBorder="1"/>
    <xf numFmtId="2" fontId="1" fillId="0" borderId="1" xfId="0" applyNumberFormat="1" applyFont="1" applyBorder="1"/>
    <xf numFmtId="0" fontId="7" fillId="0" borderId="1" xfId="0" applyFont="1" applyBorder="1" applyAlignment="1"/>
    <xf numFmtId="2" fontId="2" fillId="0" borderId="25" xfId="0" applyNumberFormat="1" applyFont="1" applyBorder="1"/>
    <xf numFmtId="2" fontId="1" fillId="0" borderId="3" xfId="0" applyNumberFormat="1" applyFont="1" applyBorder="1" applyAlignment="1"/>
    <xf numFmtId="1" fontId="1" fillId="0" borderId="3" xfId="0" applyNumberFormat="1" applyFont="1" applyBorder="1" applyAlignment="1"/>
    <xf numFmtId="2" fontId="2" fillId="0" borderId="3" xfId="0" applyNumberFormat="1" applyFont="1" applyBorder="1"/>
    <xf numFmtId="2" fontId="2" fillId="0" borderId="26" xfId="0" applyNumberFormat="1" applyFont="1" applyBorder="1"/>
    <xf numFmtId="0" fontId="1" fillId="0" borderId="1" xfId="0" applyFont="1" applyBorder="1"/>
    <xf numFmtId="2" fontId="2" fillId="5" borderId="11" xfId="0" applyNumberFormat="1" applyFont="1" applyFill="1" applyBorder="1"/>
    <xf numFmtId="1" fontId="2" fillId="0" borderId="6" xfId="0" applyNumberFormat="1" applyFont="1" applyBorder="1"/>
    <xf numFmtId="2" fontId="2" fillId="0" borderId="18" xfId="0" applyNumberFormat="1" applyFont="1" applyBorder="1"/>
    <xf numFmtId="1" fontId="3" fillId="2" borderId="3" xfId="0" applyNumberFormat="1" applyFont="1" applyFill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1" fontId="4" fillId="3" borderId="11" xfId="0" applyNumberFormat="1" applyFont="1" applyFill="1" applyBorder="1" applyAlignment="1">
      <alignment vertical="top"/>
    </xf>
    <xf numFmtId="1" fontId="4" fillId="3" borderId="4" xfId="0" applyNumberFormat="1" applyFont="1" applyFill="1" applyBorder="1" applyAlignment="1">
      <alignment vertical="top"/>
    </xf>
    <xf numFmtId="2" fontId="3" fillId="2" borderId="1" xfId="0" applyNumberFormat="1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0" borderId="1" xfId="0" applyBorder="1"/>
    <xf numFmtId="0" fontId="1" fillId="0" borderId="11" xfId="0" applyFont="1" applyBorder="1" applyAlignment="1"/>
    <xf numFmtId="0" fontId="3" fillId="2" borderId="14" xfId="0" applyFont="1" applyFill="1" applyBorder="1" applyAlignment="1">
      <alignment horizontal="left"/>
    </xf>
    <xf numFmtId="1" fontId="3" fillId="2" borderId="14" xfId="0" applyNumberFormat="1" applyFont="1" applyFill="1" applyBorder="1" applyAlignment="1">
      <alignment horizontal="left"/>
    </xf>
    <xf numFmtId="1" fontId="3" fillId="0" borderId="4" xfId="0" applyNumberFormat="1" applyFont="1" applyBorder="1" applyAlignment="1">
      <alignment horizontal="center"/>
    </xf>
    <xf numFmtId="1" fontId="3" fillId="0" borderId="27" xfId="0" applyNumberFormat="1" applyFont="1" applyBorder="1" applyAlignment="1">
      <alignment horizontal="center" vertical="center"/>
    </xf>
    <xf numFmtId="0" fontId="3" fillId="0" borderId="22" xfId="0" applyFont="1" applyBorder="1"/>
    <xf numFmtId="1" fontId="2" fillId="0" borderId="1" xfId="0" applyNumberFormat="1" applyFont="1" applyBorder="1" applyAlignment="1">
      <alignment horizontal="left" vertical="top"/>
    </xf>
    <xf numFmtId="0" fontId="1" fillId="0" borderId="1" xfId="0" applyFont="1" applyFill="1" applyBorder="1" applyAlignment="1"/>
    <xf numFmtId="0" fontId="15" fillId="0" borderId="1" xfId="0" applyFont="1" applyBorder="1"/>
    <xf numFmtId="0" fontId="14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top"/>
    </xf>
    <xf numFmtId="0" fontId="0" fillId="0" borderId="11" xfId="0" applyFont="1" applyBorder="1" applyAlignment="1">
      <alignment horizontal="left" vertical="center"/>
    </xf>
    <xf numFmtId="0" fontId="1" fillId="0" borderId="28" xfId="0" applyFont="1" applyBorder="1" applyAlignment="1"/>
    <xf numFmtId="2" fontId="1" fillId="0" borderId="11" xfId="0" applyNumberFormat="1" applyFont="1" applyBorder="1" applyAlignment="1"/>
    <xf numFmtId="3" fontId="4" fillId="0" borderId="11" xfId="0" applyNumberFormat="1" applyFont="1" applyFill="1" applyBorder="1" applyAlignment="1">
      <alignment vertical="top"/>
    </xf>
    <xf numFmtId="3" fontId="13" fillId="0" borderId="28" xfId="0" applyNumberFormat="1" applyFont="1" applyFill="1" applyBorder="1" applyAlignment="1">
      <alignment vertical="top" wrapText="1"/>
    </xf>
    <xf numFmtId="3" fontId="13" fillId="0" borderId="0" xfId="0" applyNumberFormat="1" applyFont="1" applyFill="1" applyBorder="1" applyAlignment="1">
      <alignment vertical="top" wrapText="1"/>
    </xf>
    <xf numFmtId="3" fontId="4" fillId="0" borderId="13" xfId="0" applyNumberFormat="1" applyFont="1" applyFill="1" applyBorder="1" applyAlignment="1">
      <alignment vertical="top"/>
    </xf>
    <xf numFmtId="0" fontId="2" fillId="0" borderId="11" xfId="0" applyFont="1" applyFill="1" applyBorder="1"/>
    <xf numFmtId="0" fontId="1" fillId="0" borderId="28" xfId="0" applyFont="1" applyFill="1" applyBorder="1" applyAlignment="1"/>
    <xf numFmtId="0" fontId="1" fillId="0" borderId="0" xfId="0" applyFont="1" applyFill="1" applyBorder="1" applyAlignment="1"/>
    <xf numFmtId="0" fontId="2" fillId="0" borderId="13" xfId="0" applyFont="1" applyFill="1" applyBorder="1"/>
    <xf numFmtId="2" fontId="3" fillId="0" borderId="0" xfId="0" applyNumberFormat="1" applyFont="1" applyBorder="1"/>
    <xf numFmtId="2" fontId="3" fillId="0" borderId="6" xfId="0" applyNumberFormat="1" applyFont="1" applyBorder="1"/>
    <xf numFmtId="1" fontId="3" fillId="3" borderId="0" xfId="0" applyNumberFormat="1" applyFont="1" applyFill="1" applyBorder="1" applyAlignment="1">
      <alignment horizontal="center"/>
    </xf>
    <xf numFmtId="1" fontId="3" fillId="3" borderId="27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1" fontId="3" fillId="3" borderId="17" xfId="0" applyNumberFormat="1" applyFont="1" applyFill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0" fillId="0" borderId="1" xfId="0" applyFont="1" applyBorder="1"/>
    <xf numFmtId="2" fontId="1" fillId="0" borderId="0" xfId="0" applyNumberFormat="1" applyFont="1" applyAlignment="1"/>
    <xf numFmtId="1" fontId="2" fillId="2" borderId="11" xfId="0" applyNumberFormat="1" applyFont="1" applyFill="1" applyBorder="1" applyAlignment="1"/>
    <xf numFmtId="1" fontId="2" fillId="2" borderId="4" xfId="0" applyNumberFormat="1" applyFont="1" applyFill="1" applyBorder="1" applyAlignment="1"/>
    <xf numFmtId="1" fontId="1" fillId="0" borderId="0" xfId="0" applyNumberFormat="1" applyFont="1" applyBorder="1" applyAlignment="1"/>
    <xf numFmtId="1" fontId="1" fillId="0" borderId="0" xfId="0" applyNumberFormat="1" applyFont="1" applyAlignment="1"/>
    <xf numFmtId="1" fontId="13" fillId="0" borderId="28" xfId="0" applyNumberFormat="1" applyFont="1" applyFill="1" applyBorder="1" applyAlignment="1">
      <alignment vertical="top" wrapText="1"/>
    </xf>
    <xf numFmtId="1" fontId="13" fillId="0" borderId="0" xfId="0" applyNumberFormat="1" applyFont="1" applyFill="1" applyBorder="1" applyAlignment="1">
      <alignment vertical="top" wrapText="1"/>
    </xf>
    <xf numFmtId="1" fontId="1" fillId="0" borderId="28" xfId="0" applyNumberFormat="1" applyFont="1" applyBorder="1" applyAlignment="1"/>
    <xf numFmtId="1" fontId="2" fillId="0" borderId="0" xfId="0" applyNumberFormat="1" applyFont="1" applyBorder="1"/>
    <xf numFmtId="2" fontId="3" fillId="2" borderId="7" xfId="0" applyNumberFormat="1" applyFont="1" applyFill="1" applyBorder="1" applyAlignment="1">
      <alignment horizontal="center"/>
    </xf>
    <xf numFmtId="2" fontId="3" fillId="2" borderId="14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2" fontId="5" fillId="2" borderId="7" xfId="0" applyNumberFormat="1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EAD1D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237840</xdr:colOff>
      <xdr:row>56</xdr:row>
      <xdr:rowOff>114120</xdr:rowOff>
    </xdr:to>
    <xdr:sp macro="" textlink="">
      <xdr:nvSpPr>
        <xdr:cNvPr id="2" name="CustomShape 1" hidden="1"/>
        <xdr:cNvSpPr/>
      </xdr:nvSpPr>
      <xdr:spPr>
        <a:xfrm>
          <a:off x="0" y="0"/>
          <a:ext cx="6981480" cy="932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47625</xdr:colOff>
      <xdr:row>58</xdr:row>
      <xdr:rowOff>133350</xdr:rowOff>
    </xdr:to>
    <xdr:sp macro="" textlink="">
      <xdr:nvSpPr>
        <xdr:cNvPr id="10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47625</xdr:colOff>
      <xdr:row>58</xdr:row>
      <xdr:rowOff>133350</xdr:rowOff>
    </xdr:to>
    <xdr:sp macro="" textlink="">
      <xdr:nvSpPr>
        <xdr:cNvPr id="10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47625</xdr:colOff>
      <xdr:row>58</xdr:row>
      <xdr:rowOff>133350</xdr:rowOff>
    </xdr:to>
    <xdr:sp macro="" textlink="">
      <xdr:nvSpPr>
        <xdr:cNvPr id="10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47625</xdr:colOff>
      <xdr:row>58</xdr:row>
      <xdr:rowOff>133350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47625</xdr:colOff>
      <xdr:row>58</xdr:row>
      <xdr:rowOff>133350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47625</xdr:colOff>
      <xdr:row>58</xdr:row>
      <xdr:rowOff>133350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247680</xdr:colOff>
      <xdr:row>46</xdr:row>
      <xdr:rowOff>66600</xdr:rowOff>
    </xdr:to>
    <xdr:sp macro="" textlink="">
      <xdr:nvSpPr>
        <xdr:cNvPr id="2" name="CustomShape 1" hidden="1"/>
        <xdr:cNvSpPr/>
      </xdr:nvSpPr>
      <xdr:spPr>
        <a:xfrm>
          <a:off x="0" y="0"/>
          <a:ext cx="9610560" cy="7631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142875</xdr:colOff>
      <xdr:row>58</xdr:row>
      <xdr:rowOff>133350</xdr:rowOff>
    </xdr:to>
    <xdr:sp macro="" textlink="">
      <xdr:nvSpPr>
        <xdr:cNvPr id="206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142875</xdr:colOff>
      <xdr:row>58</xdr:row>
      <xdr:rowOff>133350</xdr:rowOff>
    </xdr:to>
    <xdr:sp macro="" textlink="">
      <xdr:nvSpPr>
        <xdr:cNvPr id="206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142875</xdr:colOff>
      <xdr:row>58</xdr:row>
      <xdr:rowOff>133350</xdr:rowOff>
    </xdr:to>
    <xdr:sp macro="" textlink="">
      <xdr:nvSpPr>
        <xdr:cNvPr id="206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142875</xdr:colOff>
      <xdr:row>58</xdr:row>
      <xdr:rowOff>133350</xdr:rowOff>
    </xdr:to>
    <xdr:sp macro="" textlink="">
      <xdr:nvSpPr>
        <xdr:cNvPr id="205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142875</xdr:colOff>
      <xdr:row>58</xdr:row>
      <xdr:rowOff>133350</xdr:rowOff>
    </xdr:to>
    <xdr:sp macro="" textlink="">
      <xdr:nvSpPr>
        <xdr:cNvPr id="205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142875</xdr:colOff>
      <xdr:row>58</xdr:row>
      <xdr:rowOff>133350</xdr:rowOff>
    </xdr:to>
    <xdr:sp macro="" textlink="">
      <xdr:nvSpPr>
        <xdr:cNvPr id="20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142875</xdr:colOff>
      <xdr:row>58</xdr:row>
      <xdr:rowOff>133350</xdr:rowOff>
    </xdr:to>
    <xdr:sp macro="" textlink="">
      <xdr:nvSpPr>
        <xdr:cNvPr id="20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142875</xdr:colOff>
      <xdr:row>58</xdr:row>
      <xdr:rowOff>133350</xdr:rowOff>
    </xdr:to>
    <xdr:sp macro="" textlink="">
      <xdr:nvSpPr>
        <xdr:cNvPr id="20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107"/>
  <sheetViews>
    <sheetView tabSelected="1" zoomScaleNormal="100" workbookViewId="0">
      <pane xSplit="2" ySplit="7" topLeftCell="Y8" activePane="bottomRight" state="frozen"/>
      <selection pane="topRight" activeCell="Q1" sqref="Q1"/>
      <selection pane="bottomLeft" activeCell="A8" sqref="A8"/>
      <selection pane="bottomRight"/>
    </sheetView>
  </sheetViews>
  <sheetFormatPr defaultRowHeight="12.75" outlineLevelCol="1" x14ac:dyDescent="0.2"/>
  <cols>
    <col min="1" max="1" width="3.85546875" style="1"/>
    <col min="2" max="2" width="21.85546875" style="1"/>
    <col min="3" max="3" width="10.7109375" style="1"/>
    <col min="4" max="6" width="7.5703125" style="1"/>
    <col min="7" max="7" width="7" style="1" bestFit="1" customWidth="1"/>
    <col min="8" max="8" width="6.7109375" style="1" bestFit="1" customWidth="1"/>
    <col min="9" max="14" width="10.7109375" style="1" hidden="1" customWidth="1" outlineLevel="1"/>
    <col min="15" max="15" width="7.5703125" style="1" collapsed="1"/>
    <col min="16" max="16" width="7.85546875" style="1" bestFit="1" customWidth="1"/>
    <col min="17" max="17" width="7.28515625" style="1"/>
    <col min="18" max="25" width="7.5703125" style="1"/>
    <col min="26" max="28" width="10.7109375" style="1" hidden="1" customWidth="1" outlineLevel="1"/>
    <col min="29" max="29" width="7.5703125" style="1" collapsed="1"/>
    <col min="30" max="30" width="7.5703125" style="1"/>
    <col min="31" max="31" width="7.28515625" style="1"/>
    <col min="32" max="32" width="9.140625" style="1" bestFit="1"/>
    <col min="33" max="35" width="7.5703125" style="1"/>
    <col min="36" max="38" width="7.5703125" style="1" customWidth="1"/>
    <col min="39" max="40" width="7.85546875" style="1" bestFit="1" customWidth="1"/>
    <col min="41" max="41" width="7.28515625" style="1" bestFit="1" customWidth="1"/>
    <col min="42" max="42" width="6.7109375" style="1" bestFit="1" customWidth="1"/>
    <col min="43" max="43" width="6.5703125" style="1" bestFit="1" customWidth="1"/>
    <col min="44" max="45" width="6.5703125" bestFit="1" customWidth="1"/>
    <col min="46" max="46" width="4.42578125" customWidth="1"/>
    <col min="47" max="47" width="14.140625"/>
  </cols>
  <sheetData>
    <row r="1" spans="1:53" ht="12.95" customHeight="1" x14ac:dyDescent="0.2">
      <c r="A1" s="2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53" ht="12.95" customHeight="1" x14ac:dyDescent="0.2">
      <c r="A2" s="2"/>
      <c r="B2" s="3"/>
      <c r="C2" s="4" t="s">
        <v>0</v>
      </c>
      <c r="D2" s="5">
        <v>6354</v>
      </c>
      <c r="E2" s="5">
        <v>4144</v>
      </c>
      <c r="F2" s="6">
        <v>3371</v>
      </c>
      <c r="G2" s="5">
        <v>3143</v>
      </c>
      <c r="H2" s="6">
        <v>9276</v>
      </c>
      <c r="I2"/>
      <c r="J2"/>
      <c r="K2"/>
      <c r="L2"/>
      <c r="M2"/>
      <c r="N2"/>
      <c r="O2"/>
      <c r="P2"/>
      <c r="Q2"/>
      <c r="R2"/>
      <c r="S2"/>
      <c r="T2" s="99"/>
      <c r="U2" s="55" t="s">
        <v>0</v>
      </c>
      <c r="V2" s="6">
        <v>3371</v>
      </c>
      <c r="W2" s="5">
        <v>3143</v>
      </c>
      <c r="X2" s="6">
        <v>9276</v>
      </c>
      <c r="Y2" s="6">
        <v>11654</v>
      </c>
      <c r="Z2"/>
      <c r="AA2"/>
      <c r="AB2"/>
      <c r="AC2"/>
      <c r="AD2"/>
      <c r="AE2"/>
      <c r="AF2"/>
      <c r="AG2"/>
      <c r="AH2" s="99"/>
      <c r="AI2" s="55" t="s">
        <v>0</v>
      </c>
      <c r="AJ2" s="6">
        <v>9276</v>
      </c>
      <c r="AK2" s="6">
        <v>11654</v>
      </c>
      <c r="AL2" s="6">
        <v>8724</v>
      </c>
      <c r="AM2" s="66"/>
    </row>
    <row r="3" spans="1:53" ht="12.95" customHeight="1" x14ac:dyDescent="0.2">
      <c r="A3" s="2"/>
      <c r="B3" s="3"/>
      <c r="C3" s="4" t="s">
        <v>1</v>
      </c>
      <c r="D3" s="5">
        <v>9</v>
      </c>
      <c r="E3" s="5">
        <v>27</v>
      </c>
      <c r="F3" s="6">
        <v>19</v>
      </c>
      <c r="G3" s="5">
        <v>20</v>
      </c>
      <c r="H3" s="6">
        <v>22</v>
      </c>
      <c r="I3" s="190" t="s">
        <v>2</v>
      </c>
      <c r="J3" s="190"/>
      <c r="K3" s="190"/>
      <c r="L3" s="190"/>
      <c r="M3" s="190"/>
      <c r="N3" s="190"/>
      <c r="O3" s="7"/>
      <c r="P3" s="7"/>
      <c r="Q3" s="8"/>
      <c r="R3" s="191" t="s">
        <v>3</v>
      </c>
      <c r="S3" s="191"/>
      <c r="T3" s="100"/>
      <c r="U3" s="55" t="s">
        <v>1</v>
      </c>
      <c r="V3" s="6">
        <v>19</v>
      </c>
      <c r="W3" s="5">
        <v>20</v>
      </c>
      <c r="X3" s="6">
        <v>22</v>
      </c>
      <c r="Y3" s="6">
        <v>24</v>
      </c>
      <c r="Z3" s="190" t="s">
        <v>4</v>
      </c>
      <c r="AA3" s="190"/>
      <c r="AB3" s="190"/>
      <c r="AC3" s="7"/>
      <c r="AD3" s="7"/>
      <c r="AE3" s="8"/>
      <c r="AF3" s="124" t="s">
        <v>3</v>
      </c>
      <c r="AG3"/>
      <c r="AH3" s="152"/>
      <c r="AI3" s="55" t="s">
        <v>1</v>
      </c>
      <c r="AJ3" s="6">
        <v>22</v>
      </c>
      <c r="AK3" s="6">
        <v>24</v>
      </c>
      <c r="AL3" s="6">
        <v>22</v>
      </c>
      <c r="AM3" s="66"/>
    </row>
    <row r="4" spans="1:53" ht="12.95" customHeight="1" x14ac:dyDescent="0.2">
      <c r="A4" s="9"/>
      <c r="B4" s="3"/>
      <c r="C4" s="4" t="s">
        <v>5</v>
      </c>
      <c r="D4" s="5">
        <v>7</v>
      </c>
      <c r="E4" s="5">
        <v>5</v>
      </c>
      <c r="F4" s="6">
        <v>4</v>
      </c>
      <c r="G4" s="5">
        <v>4</v>
      </c>
      <c r="H4" s="6">
        <v>10</v>
      </c>
      <c r="I4" s="10" t="s">
        <v>6</v>
      </c>
      <c r="J4" s="10" t="s">
        <v>6</v>
      </c>
      <c r="K4" s="11"/>
      <c r="L4" s="12" t="s">
        <v>7</v>
      </c>
      <c r="M4" s="12" t="s">
        <v>7</v>
      </c>
      <c r="N4" s="13"/>
      <c r="O4" s="192" t="s">
        <v>145</v>
      </c>
      <c r="P4" s="192"/>
      <c r="Q4" s="192"/>
      <c r="R4" s="14" t="s">
        <v>6</v>
      </c>
      <c r="S4" s="14" t="s">
        <v>7</v>
      </c>
      <c r="T4" s="101" t="s">
        <v>8</v>
      </c>
      <c r="U4" s="55" t="s">
        <v>5</v>
      </c>
      <c r="V4" s="6">
        <v>4</v>
      </c>
      <c r="W4" s="5">
        <v>4</v>
      </c>
      <c r="X4" s="6">
        <v>10</v>
      </c>
      <c r="Y4" s="6">
        <v>12</v>
      </c>
      <c r="Z4" s="10" t="s">
        <v>6</v>
      </c>
      <c r="AA4" s="10" t="s">
        <v>6</v>
      </c>
      <c r="AB4" s="11"/>
      <c r="AC4" s="192" t="s">
        <v>145</v>
      </c>
      <c r="AD4" s="192"/>
      <c r="AE4" s="192"/>
      <c r="AF4" s="14" t="s">
        <v>6</v>
      </c>
      <c r="AG4" s="14" t="s">
        <v>7</v>
      </c>
      <c r="AH4" s="101" t="s">
        <v>8</v>
      </c>
      <c r="AI4" s="55" t="s">
        <v>5</v>
      </c>
      <c r="AJ4" s="6">
        <v>10</v>
      </c>
      <c r="AK4" s="6">
        <v>12</v>
      </c>
      <c r="AL4" s="6">
        <v>10</v>
      </c>
      <c r="AM4" s="192" t="s">
        <v>145</v>
      </c>
      <c r="AN4" s="192"/>
      <c r="AO4" s="192"/>
      <c r="AP4" s="14" t="s">
        <v>6</v>
      </c>
      <c r="AQ4" s="14" t="s">
        <v>7</v>
      </c>
      <c r="AR4" s="14" t="s">
        <v>8</v>
      </c>
    </row>
    <row r="5" spans="1:53" ht="12.95" customHeight="1" thickBot="1" x14ac:dyDescent="0.25">
      <c r="A5" s="9"/>
      <c r="B5" s="3"/>
      <c r="C5" s="4" t="s">
        <v>9</v>
      </c>
      <c r="D5" s="15">
        <f>IF(D3/10&gt;=1,1,D3/10)*IF(D4/4&gt;=1,1,D4/4)</f>
        <v>0.9</v>
      </c>
      <c r="E5" s="15">
        <f>IF(E3/10&gt;=1,1,E3/10)*IF(E4/4&gt;=1,1,E4/4)</f>
        <v>1</v>
      </c>
      <c r="F5" s="15">
        <f>IF(F3/10&gt;=1,1,F3/10)*IF(F4/4&gt;=1,1,F4/4)</f>
        <v>1</v>
      </c>
      <c r="G5" s="15">
        <f>IF(G3/10&gt;=1,1,G3/10)*IF(G4/4&gt;=1,1,G4/4)</f>
        <v>1</v>
      </c>
      <c r="H5" s="15">
        <f>IF(H3/10&gt;=1,1,H3/10)*IF(H4/4&gt;=1,1,H4/4)</f>
        <v>1</v>
      </c>
      <c r="I5" s="10">
        <f>IF((375+(1/70)*(D2-2500))&gt;425,425,375+(1/70)*(D2-2500))</f>
        <v>425</v>
      </c>
      <c r="J5" s="10">
        <f>IF((375+(1/70)*(E2-2500))&gt;425,425,375+(1/70)*(E2-2500))</f>
        <v>398.48571428571427</v>
      </c>
      <c r="K5" s="16"/>
      <c r="L5" s="10">
        <f>IF((400+(1/70)*(F2-2500))&gt;450,450,400+(1/70)*(F2-2500))</f>
        <v>412.44285714285712</v>
      </c>
      <c r="M5" s="10">
        <f>IF((400+(1/70)*(G2-2500))&gt;450,450,400+(1/70)*(G2-2500))</f>
        <v>409.18571428571431</v>
      </c>
      <c r="N5" s="13"/>
      <c r="O5" s="192"/>
      <c r="P5" s="192"/>
      <c r="Q5" s="192"/>
      <c r="R5" s="17">
        <f>MAX(I5:J5)</f>
        <v>425</v>
      </c>
      <c r="S5" s="17">
        <f>MAX(L5:M5)</f>
        <v>412.44285714285712</v>
      </c>
      <c r="T5" s="103">
        <v>550</v>
      </c>
      <c r="U5" s="102" t="s">
        <v>9</v>
      </c>
      <c r="V5" s="15">
        <f>IF(V3/10&gt;=1,1,V3/10)*IF(V4/4&gt;=1,1,V4/4)</f>
        <v>1</v>
      </c>
      <c r="W5" s="15">
        <f>IF(W3/10&gt;=1,1,W3/10)*IF(W4/4&gt;=1,1,W4/4)</f>
        <v>1</v>
      </c>
      <c r="X5" s="15">
        <f>IF(X3/10&gt;=1,1,X3/10)*IF(X4/4&gt;=1,1,X4/4)</f>
        <v>1</v>
      </c>
      <c r="Y5" s="15">
        <f>IF(Y3/10&gt;=1,1,Y3/10)*IF(Y4/4&gt;=1,1,Y4/4)</f>
        <v>1</v>
      </c>
      <c r="Z5" s="10">
        <f>IF((375+(1/70)*(V2-2500))&gt;425,425,375+(1/70)*(V2-2500))</f>
        <v>387.44285714285712</v>
      </c>
      <c r="AA5" s="10">
        <f>IF((375+(1/70)*(W2-2500))&gt;425,425,375+(1/70)*(W2-2500))</f>
        <v>384.18571428571431</v>
      </c>
      <c r="AB5" s="16"/>
      <c r="AC5" s="192"/>
      <c r="AD5" s="192"/>
      <c r="AE5" s="192"/>
      <c r="AF5" s="17">
        <f>MAX(Z5:AA5)</f>
        <v>387.44285714285712</v>
      </c>
      <c r="AG5" s="17">
        <f>IF((400+(1/70)*(X2-2500))&gt;450,450,400+(1/70)*(X2-2500))</f>
        <v>450</v>
      </c>
      <c r="AH5" s="114">
        <f>IF((450+(1/35)*(Y2-2500))&gt;550,550,450+(1/35)*(Y2-2500))</f>
        <v>550</v>
      </c>
      <c r="AI5" s="115" t="s">
        <v>9</v>
      </c>
      <c r="AJ5" s="15">
        <f>IF(AJ3/10&gt;=1,1,AJ3/10)*IF(AJ4/4&gt;=1,1,AJ4/4)</f>
        <v>1</v>
      </c>
      <c r="AK5" s="15">
        <f>IF(AK3/10&gt;=1,1,AK3/10)*IF(AK4/4&gt;=1,1,AK4/4)</f>
        <v>1</v>
      </c>
      <c r="AL5" s="15">
        <f>IF(AL3/10&gt;=1,1,AL3/10)*IF(AL4/4&gt;=1,1,AL4/4)</f>
        <v>1</v>
      </c>
      <c r="AM5" s="192"/>
      <c r="AN5" s="192"/>
      <c r="AO5" s="192"/>
      <c r="AP5" s="57">
        <f>IF((375+(1/70)*(AJ2-2500))&gt;425,425,375+(1/70)*(AJ2-2500))</f>
        <v>425</v>
      </c>
      <c r="AQ5" s="143">
        <f>IF((400+(1/70)*(AK2-2500))&gt;450,450,400+(1/70)*(AK2-2500))</f>
        <v>450</v>
      </c>
      <c r="AR5" s="58">
        <f>IF((450+(1/35)*(AL2-2500))&gt;550,550,450+(1/35)*(AL2-2500))</f>
        <v>550</v>
      </c>
    </row>
    <row r="6" spans="1:53" ht="12.95" customHeight="1" thickTop="1" x14ac:dyDescent="0.2">
      <c r="A6" s="9"/>
      <c r="B6" s="9"/>
      <c r="C6" s="9"/>
      <c r="D6" s="194">
        <v>2013</v>
      </c>
      <c r="E6" s="194"/>
      <c r="F6" s="194">
        <v>2014</v>
      </c>
      <c r="G6" s="194"/>
      <c r="H6" s="18">
        <v>2015</v>
      </c>
      <c r="I6" s="193">
        <v>2013</v>
      </c>
      <c r="J6" s="193"/>
      <c r="K6" s="193"/>
      <c r="L6" s="195">
        <v>2014</v>
      </c>
      <c r="M6" s="195"/>
      <c r="N6" s="195"/>
      <c r="O6" s="20">
        <v>2013</v>
      </c>
      <c r="P6" s="20">
        <v>2014</v>
      </c>
      <c r="Q6" s="20">
        <v>2015</v>
      </c>
      <c r="R6" s="18">
        <v>2013</v>
      </c>
      <c r="S6" s="18">
        <v>2014</v>
      </c>
      <c r="T6" s="19">
        <v>2015</v>
      </c>
      <c r="U6" s="109">
        <v>2016</v>
      </c>
      <c r="V6" s="196">
        <v>2014</v>
      </c>
      <c r="W6" s="197"/>
      <c r="X6" s="18">
        <v>2015</v>
      </c>
      <c r="Y6" s="18">
        <v>2016</v>
      </c>
      <c r="Z6" s="193">
        <v>2014</v>
      </c>
      <c r="AA6" s="193"/>
      <c r="AB6" s="193"/>
      <c r="AC6" s="20">
        <v>2014</v>
      </c>
      <c r="AD6" s="20">
        <v>2015</v>
      </c>
      <c r="AE6" s="20">
        <v>2016</v>
      </c>
      <c r="AF6" s="18">
        <v>2014</v>
      </c>
      <c r="AG6" s="18">
        <v>2015</v>
      </c>
      <c r="AH6" s="19">
        <v>2016</v>
      </c>
      <c r="AI6" s="151">
        <v>2017</v>
      </c>
      <c r="AJ6" s="150">
        <v>2015</v>
      </c>
      <c r="AK6" s="18">
        <v>2016</v>
      </c>
      <c r="AL6" s="18">
        <v>2017</v>
      </c>
      <c r="AM6" s="20">
        <v>2015</v>
      </c>
      <c r="AN6" s="20">
        <v>2016</v>
      </c>
      <c r="AO6" s="20">
        <v>2017</v>
      </c>
      <c r="AP6" s="18">
        <v>2015</v>
      </c>
      <c r="AQ6" s="144">
        <v>2016</v>
      </c>
      <c r="AR6" s="144">
        <v>2017</v>
      </c>
      <c r="AS6" s="176">
        <v>2018</v>
      </c>
    </row>
    <row r="7" spans="1:53" ht="12.95" customHeight="1" thickBot="1" x14ac:dyDescent="0.25">
      <c r="A7" s="14" t="s">
        <v>10</v>
      </c>
      <c r="B7" s="14" t="s">
        <v>11</v>
      </c>
      <c r="C7" s="14" t="s">
        <v>12</v>
      </c>
      <c r="D7" s="21" t="s">
        <v>13</v>
      </c>
      <c r="E7" s="21" t="s">
        <v>14</v>
      </c>
      <c r="F7" s="21" t="s">
        <v>13</v>
      </c>
      <c r="G7" s="21" t="s">
        <v>14</v>
      </c>
      <c r="H7" s="21" t="s">
        <v>15</v>
      </c>
      <c r="I7" s="22" t="s">
        <v>16</v>
      </c>
      <c r="J7" s="22" t="s">
        <v>17</v>
      </c>
      <c r="K7" s="22" t="s">
        <v>18</v>
      </c>
      <c r="L7" s="22" t="s">
        <v>19</v>
      </c>
      <c r="M7" s="22" t="s">
        <v>20</v>
      </c>
      <c r="N7" s="22" t="s">
        <v>21</v>
      </c>
      <c r="O7" s="22" t="s">
        <v>22</v>
      </c>
      <c r="P7" s="22" t="s">
        <v>23</v>
      </c>
      <c r="Q7" s="22" t="s">
        <v>24</v>
      </c>
      <c r="R7" s="22" t="s">
        <v>25</v>
      </c>
      <c r="S7" s="22" t="s">
        <v>26</v>
      </c>
      <c r="T7" s="22" t="s">
        <v>27</v>
      </c>
      <c r="U7" s="110" t="s">
        <v>28</v>
      </c>
      <c r="V7" s="104" t="s">
        <v>13</v>
      </c>
      <c r="W7" s="21" t="s">
        <v>14</v>
      </c>
      <c r="X7" s="21" t="s">
        <v>15</v>
      </c>
      <c r="Y7" s="21" t="s">
        <v>15</v>
      </c>
      <c r="Z7" s="22" t="s">
        <v>16</v>
      </c>
      <c r="AA7" s="22" t="s">
        <v>17</v>
      </c>
      <c r="AB7" s="22" t="s">
        <v>18</v>
      </c>
      <c r="AC7" s="138" t="s">
        <v>22</v>
      </c>
      <c r="AD7" s="22" t="s">
        <v>23</v>
      </c>
      <c r="AE7" s="22" t="s">
        <v>24</v>
      </c>
      <c r="AF7" s="22" t="s">
        <v>25</v>
      </c>
      <c r="AG7" s="22" t="s">
        <v>26</v>
      </c>
      <c r="AH7" s="22" t="s">
        <v>27</v>
      </c>
      <c r="AI7" s="110" t="s">
        <v>28</v>
      </c>
      <c r="AJ7" s="148" t="s">
        <v>15</v>
      </c>
      <c r="AK7" s="21" t="s">
        <v>15</v>
      </c>
      <c r="AL7" s="148" t="s">
        <v>15</v>
      </c>
      <c r="AM7" s="138" t="s">
        <v>22</v>
      </c>
      <c r="AN7" s="149" t="s">
        <v>23</v>
      </c>
      <c r="AO7" s="22" t="s">
        <v>24</v>
      </c>
      <c r="AP7" s="149" t="s">
        <v>25</v>
      </c>
      <c r="AQ7" s="22" t="s">
        <v>26</v>
      </c>
      <c r="AR7" s="22" t="s">
        <v>27</v>
      </c>
      <c r="AS7" s="110" t="s">
        <v>28</v>
      </c>
    </row>
    <row r="8" spans="1:53" ht="12.95" customHeight="1" x14ac:dyDescent="0.2">
      <c r="A8" s="23">
        <v>1</v>
      </c>
      <c r="B8" s="24" t="s">
        <v>34</v>
      </c>
      <c r="C8" s="25" t="s">
        <v>35</v>
      </c>
      <c r="D8" s="27">
        <v>6101</v>
      </c>
      <c r="E8" s="26"/>
      <c r="F8" s="27">
        <v>3202</v>
      </c>
      <c r="G8" s="26"/>
      <c r="H8" s="27">
        <v>8480</v>
      </c>
      <c r="I8" s="28">
        <f t="shared" ref="I8:I39" si="0">D8/D$2*D$5*I$5</f>
        <v>367.26983002832861</v>
      </c>
      <c r="J8" s="28">
        <f t="shared" ref="J8:J39" si="1">E8/E$2*E$5*J$5</f>
        <v>0</v>
      </c>
      <c r="K8" s="28">
        <f t="shared" ref="K8:K39" si="2">I8/MAX(I$8:I$107)*MAX(J$8:J$107)</f>
        <v>388.19662851627135</v>
      </c>
      <c r="L8" s="28">
        <f t="shared" ref="L8:L39" si="3">F8/F$2*F$5*L$5</f>
        <v>391.76565665126918</v>
      </c>
      <c r="M8" s="28">
        <f t="shared" ref="M8:M39" si="4">G8/G$2*G$5*M$5</f>
        <v>0</v>
      </c>
      <c r="N8" s="28">
        <f t="shared" ref="N8:N39" si="5">M8/MAX(M$8:M$107)*MAX(L$8:L$107)</f>
        <v>0</v>
      </c>
      <c r="O8" s="29"/>
      <c r="P8" s="30"/>
      <c r="Q8" s="29"/>
      <c r="R8" s="31">
        <f t="shared" ref="R8:R39" si="6">MAX(J8:K8)</f>
        <v>388.19662851627135</v>
      </c>
      <c r="S8" s="74">
        <f t="shared" ref="S8:S39" si="7">MAX(L8,N8)</f>
        <v>391.76565665126918</v>
      </c>
      <c r="T8" s="31">
        <f t="shared" ref="T8:T26" si="8">H8/H$2*H$5*T$5</f>
        <v>502.80293229840447</v>
      </c>
      <c r="U8" s="111">
        <f t="shared" ref="U8:U39" si="9">SUM(R8+O8,S8+P8,T8+Q8)-MIN(R8+O8,S8+P8,T8+Q8)</f>
        <v>894.56858894967377</v>
      </c>
      <c r="V8" s="105">
        <v>3202</v>
      </c>
      <c r="W8" s="26"/>
      <c r="X8" s="27">
        <v>8480</v>
      </c>
      <c r="Y8" s="27">
        <v>10088</v>
      </c>
      <c r="Z8" s="28">
        <f t="shared" ref="Z8:Z39" si="10">V8/V$2*V$5*Z$5</f>
        <v>368.0189939399076</v>
      </c>
      <c r="AA8" s="28">
        <f t="shared" ref="AA8:AA39" si="11">W8/W$2*W$5*AA$5</f>
        <v>0</v>
      </c>
      <c r="AB8" s="136">
        <f t="shared" ref="AB8:AB39" si="12">Z8/MAX(Z$8:Z$107)*MAX(AA$8:AA$107)</f>
        <v>360.34982046270625</v>
      </c>
      <c r="AC8" s="74"/>
      <c r="AD8" s="137"/>
      <c r="AE8" s="29"/>
      <c r="AF8" s="31">
        <f t="shared" ref="AF8:AF39" si="13">MAX(AA8:AB8)</f>
        <v>360.34982046270625</v>
      </c>
      <c r="AG8" s="31">
        <f t="shared" ref="AG8:AG26" si="14">X8/X$2*X$5*AG$5</f>
        <v>411.38421733505822</v>
      </c>
      <c r="AH8" s="31">
        <f t="shared" ref="AH8:AH26" si="15">Y8/Y$2*Y$5*AH$5</f>
        <v>476.09404496310282</v>
      </c>
      <c r="AI8" s="111">
        <f t="shared" ref="AI8:AI39" si="16">SUM(AF8+AC8,AG8+AD8,AH8+AE8)-MIN(AF8+AC8,AG8+AD8,AH8+AE8)</f>
        <v>887.4782622981611</v>
      </c>
      <c r="AJ8" s="161">
        <v>8480</v>
      </c>
      <c r="AK8" s="161">
        <v>10088</v>
      </c>
      <c r="AL8" s="162">
        <v>8234</v>
      </c>
      <c r="AM8" s="137"/>
      <c r="AN8" s="29"/>
      <c r="AO8" s="147"/>
      <c r="AP8" s="74">
        <f t="shared" ref="AP8:AP26" si="17">AJ8/AJ$2*AJ$5*AP$5</f>
        <v>388.52953859422166</v>
      </c>
      <c r="AQ8" s="74">
        <f t="shared" ref="AQ8:AQ26" si="18">AK8/AK$2*AK$5*AQ$5</f>
        <v>389.53149133344778</v>
      </c>
      <c r="AR8" s="74">
        <f t="shared" ref="AR8:AR26" si="19">AL8/AL$2*AL$5*AR$5</f>
        <v>519.10820724438338</v>
      </c>
      <c r="AS8" s="111">
        <f t="shared" ref="AS8:AS39" si="20">SUM(AP8+AM8,AQ8+AN8,AR8+AO8)-MIN(AP8+AM8,AQ8+AN8,AR8+AO8)</f>
        <v>908.63969857783115</v>
      </c>
    </row>
    <row r="9" spans="1:53" ht="12.95" customHeight="1" thickBot="1" x14ac:dyDescent="0.25">
      <c r="A9" s="23">
        <v>2</v>
      </c>
      <c r="B9" s="33" t="s">
        <v>29</v>
      </c>
      <c r="C9" s="25" t="s">
        <v>30</v>
      </c>
      <c r="D9" s="26"/>
      <c r="E9" s="34">
        <v>3505</v>
      </c>
      <c r="F9" s="27">
        <v>2506</v>
      </c>
      <c r="G9" s="27">
        <v>2948</v>
      </c>
      <c r="H9" s="27">
        <v>8318</v>
      </c>
      <c r="I9" s="28">
        <f t="shared" si="0"/>
        <v>0</v>
      </c>
      <c r="J9" s="28">
        <f t="shared" si="1"/>
        <v>337.03967870932155</v>
      </c>
      <c r="K9" s="28">
        <f t="shared" si="2"/>
        <v>0</v>
      </c>
      <c r="L9" s="28">
        <f t="shared" si="3"/>
        <v>306.60984870958168</v>
      </c>
      <c r="M9" s="28">
        <f t="shared" si="4"/>
        <v>383.79875460206358</v>
      </c>
      <c r="N9" s="28">
        <f t="shared" si="5"/>
        <v>391.76565665126918</v>
      </c>
      <c r="O9" s="74">
        <f>$AZ$15</f>
        <v>12.131144641133469</v>
      </c>
      <c r="P9" s="74">
        <f>$AZ$20</f>
        <v>39.176565665126901</v>
      </c>
      <c r="Q9" s="74"/>
      <c r="R9" s="31">
        <f t="shared" si="6"/>
        <v>337.03967870932155</v>
      </c>
      <c r="S9" s="74">
        <f t="shared" si="7"/>
        <v>391.76565665126918</v>
      </c>
      <c r="T9" s="31">
        <f t="shared" si="8"/>
        <v>493.19749892194909</v>
      </c>
      <c r="U9" s="111">
        <f t="shared" si="9"/>
        <v>924.13972123834515</v>
      </c>
      <c r="V9" s="98">
        <v>2506</v>
      </c>
      <c r="W9" s="27">
        <v>2948</v>
      </c>
      <c r="X9" s="27">
        <v>8318</v>
      </c>
      <c r="Y9" s="27">
        <v>10229</v>
      </c>
      <c r="Z9" s="28">
        <f t="shared" si="10"/>
        <v>288.02485909225749</v>
      </c>
      <c r="AA9" s="28">
        <f t="shared" si="11"/>
        <v>360.34982046270625</v>
      </c>
      <c r="AB9" s="82">
        <f t="shared" si="12"/>
        <v>282.02268896925108</v>
      </c>
      <c r="AC9" s="74">
        <f>$AZ$20*$AF$5/$AH$5</f>
        <v>27.597600971530042</v>
      </c>
      <c r="AD9" s="74"/>
      <c r="AE9" s="74">
        <f>$AZ$23</f>
        <v>26.087724214861268</v>
      </c>
      <c r="AF9" s="31">
        <f t="shared" si="13"/>
        <v>360.34982046270625</v>
      </c>
      <c r="AG9" s="31">
        <f t="shared" si="14"/>
        <v>403.52522639068565</v>
      </c>
      <c r="AH9" s="31">
        <f t="shared" si="15"/>
        <v>482.74841256221043</v>
      </c>
      <c r="AI9" s="111">
        <f t="shared" si="16"/>
        <v>912.36136316775742</v>
      </c>
      <c r="AJ9" s="161">
        <v>8318</v>
      </c>
      <c r="AK9" s="161">
        <v>10229</v>
      </c>
      <c r="AL9" s="163">
        <v>7305</v>
      </c>
      <c r="AM9" s="74"/>
      <c r="AN9" s="74">
        <f>$AZ$23*$AG$5/$AH$5</f>
        <v>21.344501630341039</v>
      </c>
      <c r="AO9" s="160"/>
      <c r="AP9" s="74">
        <f t="shared" si="17"/>
        <v>381.10715825786974</v>
      </c>
      <c r="AQ9" s="74">
        <f t="shared" si="18"/>
        <v>394.97597391453581</v>
      </c>
      <c r="AR9" s="74">
        <f t="shared" si="19"/>
        <v>460.53988995873453</v>
      </c>
      <c r="AS9" s="111">
        <f t="shared" si="20"/>
        <v>876.86036550361132</v>
      </c>
      <c r="AU9" s="187" t="s">
        <v>33</v>
      </c>
      <c r="AV9" s="188"/>
      <c r="AW9" s="188"/>
      <c r="AX9" s="188"/>
      <c r="AY9" s="188"/>
      <c r="AZ9" s="188"/>
      <c r="BA9" s="189"/>
    </row>
    <row r="10" spans="1:53" ht="12.95" customHeight="1" thickBot="1" x14ac:dyDescent="0.25">
      <c r="A10" s="23">
        <v>3</v>
      </c>
      <c r="B10" s="38" t="s">
        <v>42</v>
      </c>
      <c r="C10" s="25" t="s">
        <v>30</v>
      </c>
      <c r="D10" s="27">
        <v>4290</v>
      </c>
      <c r="E10" s="36"/>
      <c r="F10" s="27">
        <v>3029</v>
      </c>
      <c r="G10" s="26"/>
      <c r="H10" s="27">
        <v>7848</v>
      </c>
      <c r="I10" s="28">
        <f t="shared" si="0"/>
        <v>258.25070821529744</v>
      </c>
      <c r="J10" s="28">
        <f t="shared" si="1"/>
        <v>0</v>
      </c>
      <c r="K10" s="28">
        <f t="shared" si="2"/>
        <v>272.96566732253791</v>
      </c>
      <c r="L10" s="28">
        <f t="shared" si="3"/>
        <v>370.59905496461408</v>
      </c>
      <c r="M10" s="28">
        <f t="shared" si="4"/>
        <v>0</v>
      </c>
      <c r="N10" s="28">
        <f t="shared" si="5"/>
        <v>0</v>
      </c>
      <c r="O10" s="74"/>
      <c r="P10" s="74"/>
      <c r="Q10" s="74"/>
      <c r="R10" s="31">
        <f t="shared" si="6"/>
        <v>272.96566732253791</v>
      </c>
      <c r="S10" s="74">
        <f t="shared" si="7"/>
        <v>370.59905496461408</v>
      </c>
      <c r="T10" s="31">
        <f t="shared" si="8"/>
        <v>465.32988357050448</v>
      </c>
      <c r="U10" s="111">
        <f t="shared" si="9"/>
        <v>835.9289385351185</v>
      </c>
      <c r="V10" s="98">
        <v>3029</v>
      </c>
      <c r="W10" s="26"/>
      <c r="X10" s="27">
        <v>7848</v>
      </c>
      <c r="Y10" s="27">
        <v>9731</v>
      </c>
      <c r="Z10" s="28">
        <f t="shared" si="10"/>
        <v>348.13539432978763</v>
      </c>
      <c r="AA10" s="28">
        <f t="shared" si="11"/>
        <v>0</v>
      </c>
      <c r="AB10" s="82">
        <f t="shared" si="12"/>
        <v>340.88057657137324</v>
      </c>
      <c r="AC10" s="31"/>
      <c r="AD10" s="74"/>
      <c r="AE10" s="74"/>
      <c r="AF10" s="31">
        <f t="shared" si="13"/>
        <v>340.88057657137324</v>
      </c>
      <c r="AG10" s="31">
        <f t="shared" si="14"/>
        <v>380.72445019404915</v>
      </c>
      <c r="AH10" s="31">
        <f t="shared" si="15"/>
        <v>459.24575253131968</v>
      </c>
      <c r="AI10" s="111">
        <f t="shared" si="16"/>
        <v>839.97020272536884</v>
      </c>
      <c r="AJ10" s="161">
        <v>7848</v>
      </c>
      <c r="AK10" s="161">
        <v>9731</v>
      </c>
      <c r="AL10" s="162">
        <v>7408</v>
      </c>
      <c r="AM10" s="74"/>
      <c r="AN10" s="74"/>
      <c r="AO10" s="147"/>
      <c r="AP10" s="74">
        <f t="shared" si="17"/>
        <v>359.57309184993528</v>
      </c>
      <c r="AQ10" s="74">
        <f t="shared" si="18"/>
        <v>375.74652479835248</v>
      </c>
      <c r="AR10" s="74">
        <f t="shared" si="19"/>
        <v>467.03347088491518</v>
      </c>
      <c r="AS10" s="111">
        <f t="shared" si="20"/>
        <v>842.77999568326777</v>
      </c>
      <c r="AU10" s="37" t="s">
        <v>11</v>
      </c>
      <c r="AV10" s="37" t="s">
        <v>36</v>
      </c>
      <c r="AW10" s="37" t="s">
        <v>37</v>
      </c>
      <c r="AX10" s="142" t="s">
        <v>38</v>
      </c>
      <c r="AY10" s="142" t="s">
        <v>39</v>
      </c>
      <c r="AZ10" s="142" t="s">
        <v>40</v>
      </c>
      <c r="BA10" s="142" t="s">
        <v>41</v>
      </c>
    </row>
    <row r="11" spans="1:53" ht="12.95" customHeight="1" thickBot="1" x14ac:dyDescent="0.25">
      <c r="A11" s="23">
        <v>4</v>
      </c>
      <c r="B11" s="24" t="s">
        <v>45</v>
      </c>
      <c r="C11" s="25" t="s">
        <v>46</v>
      </c>
      <c r="D11" s="26"/>
      <c r="E11" s="34">
        <v>2719</v>
      </c>
      <c r="F11" s="34">
        <v>2227</v>
      </c>
      <c r="G11" s="34">
        <v>2489</v>
      </c>
      <c r="H11" s="34">
        <v>8010</v>
      </c>
      <c r="I11" s="28">
        <f t="shared" si="0"/>
        <v>0</v>
      </c>
      <c r="J11" s="28">
        <f t="shared" si="1"/>
        <v>261.45817015995584</v>
      </c>
      <c r="K11" s="28">
        <f t="shared" si="2"/>
        <v>0</v>
      </c>
      <c r="L11" s="28">
        <f t="shared" si="3"/>
        <v>272.47411535364665</v>
      </c>
      <c r="M11" s="28">
        <f t="shared" si="4"/>
        <v>324.0417571928549</v>
      </c>
      <c r="N11" s="28">
        <f t="shared" si="5"/>
        <v>330.7682223219162</v>
      </c>
      <c r="O11" s="31"/>
      <c r="P11" s="31"/>
      <c r="Q11" s="31"/>
      <c r="R11" s="31">
        <f t="shared" si="6"/>
        <v>261.45817015995584</v>
      </c>
      <c r="S11" s="74">
        <f t="shared" si="7"/>
        <v>330.7682223219162</v>
      </c>
      <c r="T11" s="31">
        <f t="shared" si="8"/>
        <v>474.93531694695986</v>
      </c>
      <c r="U11" s="111">
        <f t="shared" si="9"/>
        <v>805.70353926887606</v>
      </c>
      <c r="V11" s="106">
        <v>2227</v>
      </c>
      <c r="W11" s="34">
        <v>2489</v>
      </c>
      <c r="X11" s="34">
        <v>8010</v>
      </c>
      <c r="Y11" s="34">
        <v>9237</v>
      </c>
      <c r="Z11" s="28">
        <f t="shared" si="10"/>
        <v>255.95824469212187</v>
      </c>
      <c r="AA11" s="28">
        <f t="shared" si="11"/>
        <v>304.24379346393351</v>
      </c>
      <c r="AB11" s="28">
        <f t="shared" si="12"/>
        <v>250.62431298265048</v>
      </c>
      <c r="AC11" s="31"/>
      <c r="AD11" s="31"/>
      <c r="AE11" s="31"/>
      <c r="AF11" s="31">
        <f t="shared" si="13"/>
        <v>304.24379346393351</v>
      </c>
      <c r="AG11" s="31">
        <f t="shared" si="14"/>
        <v>388.58344113842173</v>
      </c>
      <c r="AH11" s="31">
        <f t="shared" si="15"/>
        <v>435.93186888621938</v>
      </c>
      <c r="AI11" s="111">
        <f t="shared" si="16"/>
        <v>824.51531002464094</v>
      </c>
      <c r="AJ11" s="164">
        <v>8010</v>
      </c>
      <c r="AK11" s="164">
        <v>9237</v>
      </c>
      <c r="AL11" s="162">
        <v>6570</v>
      </c>
      <c r="AM11" s="74"/>
      <c r="AN11" s="74"/>
      <c r="AO11" s="160">
        <f>$AZ$26</f>
        <v>52.398782439248087</v>
      </c>
      <c r="AP11" s="74">
        <f t="shared" si="17"/>
        <v>366.9954721862872</v>
      </c>
      <c r="AQ11" s="74">
        <f t="shared" si="18"/>
        <v>356.67152908872492</v>
      </c>
      <c r="AR11" s="74">
        <f t="shared" si="19"/>
        <v>414.20220082530949</v>
      </c>
      <c r="AS11" s="111">
        <f t="shared" si="20"/>
        <v>833.5964554508447</v>
      </c>
      <c r="AU11" s="75" t="s">
        <v>43</v>
      </c>
      <c r="AV11" s="77" t="s">
        <v>44</v>
      </c>
      <c r="AW11" s="39">
        <v>2015</v>
      </c>
      <c r="AX11" s="40">
        <v>502.80293229840402</v>
      </c>
      <c r="AY11" s="40">
        <f>7179/8330*960</f>
        <v>827.35174069627851</v>
      </c>
      <c r="AZ11" s="40">
        <v>960</v>
      </c>
      <c r="BA11" s="40">
        <f>AX11*AY11/AZ11</f>
        <v>433.32800131695586</v>
      </c>
    </row>
    <row r="12" spans="1:53" ht="12.95" customHeight="1" thickBot="1" x14ac:dyDescent="0.25">
      <c r="A12" s="23">
        <v>5</v>
      </c>
      <c r="B12" s="33" t="s">
        <v>49</v>
      </c>
      <c r="C12" s="25" t="s">
        <v>50</v>
      </c>
      <c r="D12" s="27">
        <v>4254</v>
      </c>
      <c r="E12" s="34">
        <v>2295</v>
      </c>
      <c r="F12" s="27">
        <v>2439</v>
      </c>
      <c r="G12" s="36"/>
      <c r="H12" s="27">
        <v>7756</v>
      </c>
      <c r="I12" s="28">
        <f t="shared" si="0"/>
        <v>256.08356940509913</v>
      </c>
      <c r="J12" s="28">
        <f t="shared" si="1"/>
        <v>220.68646580253721</v>
      </c>
      <c r="K12" s="28">
        <f t="shared" si="2"/>
        <v>270.67504633801315</v>
      </c>
      <c r="L12" s="28">
        <f t="shared" si="3"/>
        <v>298.41237869220663</v>
      </c>
      <c r="M12" s="28">
        <f t="shared" si="4"/>
        <v>0</v>
      </c>
      <c r="N12" s="28">
        <f t="shared" si="5"/>
        <v>0</v>
      </c>
      <c r="O12" s="74"/>
      <c r="P12" s="74"/>
      <c r="Q12" s="74"/>
      <c r="R12" s="31">
        <f t="shared" si="6"/>
        <v>270.67504633801315</v>
      </c>
      <c r="S12" s="125">
        <f t="shared" si="7"/>
        <v>298.41237869220663</v>
      </c>
      <c r="T12" s="74">
        <f t="shared" si="8"/>
        <v>459.87494609745579</v>
      </c>
      <c r="U12" s="126">
        <f t="shared" si="9"/>
        <v>758.28732478966231</v>
      </c>
      <c r="V12" s="98">
        <v>2439</v>
      </c>
      <c r="W12" s="36"/>
      <c r="X12" s="27">
        <v>7756</v>
      </c>
      <c r="Y12" s="27">
        <v>9076</v>
      </c>
      <c r="Z12" s="28">
        <f t="shared" si="10"/>
        <v>280.32427427215322</v>
      </c>
      <c r="AA12" s="28">
        <f t="shared" si="11"/>
        <v>0</v>
      </c>
      <c r="AB12" s="82">
        <f t="shared" si="12"/>
        <v>274.48257717318563</v>
      </c>
      <c r="AC12" s="31"/>
      <c r="AD12" s="74"/>
      <c r="AE12" s="74"/>
      <c r="AF12" s="31">
        <f t="shared" si="13"/>
        <v>274.48257717318563</v>
      </c>
      <c r="AG12" s="31">
        <f t="shared" si="14"/>
        <v>376.26131953428199</v>
      </c>
      <c r="AH12" s="31">
        <f t="shared" si="15"/>
        <v>428.33361935816032</v>
      </c>
      <c r="AI12" s="111">
        <f t="shared" si="16"/>
        <v>804.59493889244243</v>
      </c>
      <c r="AJ12" s="161">
        <v>7756</v>
      </c>
      <c r="AK12" s="161">
        <v>9076</v>
      </c>
      <c r="AL12" s="162">
        <v>7456</v>
      </c>
      <c r="AM12" s="74"/>
      <c r="AN12" s="74"/>
      <c r="AO12" s="147"/>
      <c r="AP12" s="74">
        <f t="shared" si="17"/>
        <v>355.35791289348856</v>
      </c>
      <c r="AQ12" s="74">
        <f t="shared" si="18"/>
        <v>350.45477947485847</v>
      </c>
      <c r="AR12" s="74">
        <f t="shared" si="19"/>
        <v>470.05960568546539</v>
      </c>
      <c r="AS12" s="111">
        <f t="shared" si="20"/>
        <v>825.41751857895383</v>
      </c>
      <c r="AU12" s="41"/>
      <c r="AV12" s="41"/>
      <c r="AW12" s="41"/>
      <c r="AX12" s="41"/>
      <c r="AY12" s="41"/>
      <c r="AZ12" s="41"/>
      <c r="BA12" s="41"/>
    </row>
    <row r="13" spans="1:53" ht="12.95" customHeight="1" thickBot="1" x14ac:dyDescent="0.25">
      <c r="A13" s="23">
        <v>6</v>
      </c>
      <c r="B13" s="33" t="s">
        <v>47</v>
      </c>
      <c r="C13" s="25" t="s">
        <v>30</v>
      </c>
      <c r="D13" s="26"/>
      <c r="E13" s="34">
        <v>3445</v>
      </c>
      <c r="F13" s="27">
        <v>2527</v>
      </c>
      <c r="G13" s="34">
        <v>2447</v>
      </c>
      <c r="H13" s="27">
        <v>8118</v>
      </c>
      <c r="I13" s="28">
        <f t="shared" si="0"/>
        <v>0</v>
      </c>
      <c r="J13" s="28">
        <f t="shared" si="1"/>
        <v>331.27009790402644</v>
      </c>
      <c r="K13" s="28">
        <f t="shared" si="2"/>
        <v>0</v>
      </c>
      <c r="L13" s="28">
        <f t="shared" si="3"/>
        <v>309.17920498368431</v>
      </c>
      <c r="M13" s="28">
        <f t="shared" si="4"/>
        <v>318.57379664560705</v>
      </c>
      <c r="N13" s="28">
        <f t="shared" si="5"/>
        <v>325.18675774275971</v>
      </c>
      <c r="O13" s="31">
        <f>$AZ$17</f>
        <v>2.0535601648510595</v>
      </c>
      <c r="P13" s="31"/>
      <c r="Q13" s="31"/>
      <c r="R13" s="31">
        <f t="shared" si="6"/>
        <v>331.27009790402644</v>
      </c>
      <c r="S13" s="74">
        <f t="shared" si="7"/>
        <v>325.18675774275971</v>
      </c>
      <c r="T13" s="31">
        <f t="shared" si="8"/>
        <v>481.33893919793013</v>
      </c>
      <c r="U13" s="111">
        <f t="shared" si="9"/>
        <v>814.66259726680755</v>
      </c>
      <c r="V13" s="98">
        <v>2527</v>
      </c>
      <c r="W13" s="34">
        <v>2447</v>
      </c>
      <c r="X13" s="27">
        <v>8118</v>
      </c>
      <c r="Y13" s="27">
        <v>8953</v>
      </c>
      <c r="Z13" s="28">
        <f t="shared" si="10"/>
        <v>290.43847522990205</v>
      </c>
      <c r="AA13" s="28">
        <f t="shared" si="11"/>
        <v>299.10990864051632</v>
      </c>
      <c r="AB13" s="28">
        <f t="shared" si="12"/>
        <v>284.38600759189836</v>
      </c>
      <c r="AC13" s="31"/>
      <c r="AD13" s="31"/>
      <c r="AE13" s="31"/>
      <c r="AF13" s="31">
        <f t="shared" si="13"/>
        <v>299.10990864051632</v>
      </c>
      <c r="AG13" s="31">
        <f t="shared" si="14"/>
        <v>393.82276843467014</v>
      </c>
      <c r="AH13" s="31">
        <f t="shared" si="15"/>
        <v>422.52874549510898</v>
      </c>
      <c r="AI13" s="111">
        <f t="shared" si="16"/>
        <v>816.351513929779</v>
      </c>
      <c r="AJ13" s="161">
        <v>8118</v>
      </c>
      <c r="AK13" s="161">
        <v>8953</v>
      </c>
      <c r="AL13" s="162">
        <v>7013</v>
      </c>
      <c r="AM13" s="74"/>
      <c r="AN13" s="74"/>
      <c r="AO13" s="147"/>
      <c r="AP13" s="74">
        <f t="shared" si="17"/>
        <v>371.94372574385511</v>
      </c>
      <c r="AQ13" s="74">
        <f t="shared" si="18"/>
        <v>345.70533722327099</v>
      </c>
      <c r="AR13" s="74">
        <f t="shared" si="19"/>
        <v>442.13090325538747</v>
      </c>
      <c r="AS13" s="111">
        <f t="shared" si="20"/>
        <v>814.07462899924258</v>
      </c>
      <c r="AU13" s="187" t="s">
        <v>51</v>
      </c>
      <c r="AV13" s="188"/>
      <c r="AW13" s="188"/>
      <c r="AX13" s="188"/>
      <c r="AY13" s="188"/>
      <c r="AZ13" s="189"/>
      <c r="BA13" s="41"/>
    </row>
    <row r="14" spans="1:53" ht="12.95" customHeight="1" thickBot="1" x14ac:dyDescent="0.25">
      <c r="A14" s="23">
        <v>7</v>
      </c>
      <c r="B14" s="33" t="s">
        <v>75</v>
      </c>
      <c r="C14" s="25" t="s">
        <v>30</v>
      </c>
      <c r="D14" s="26"/>
      <c r="E14" s="47">
        <v>531</v>
      </c>
      <c r="F14" s="26"/>
      <c r="G14" s="26"/>
      <c r="H14" s="36"/>
      <c r="I14" s="28">
        <f t="shared" si="0"/>
        <v>0</v>
      </c>
      <c r="J14" s="28">
        <f t="shared" si="1"/>
        <v>51.060790126861555</v>
      </c>
      <c r="K14" s="28">
        <f t="shared" si="2"/>
        <v>0</v>
      </c>
      <c r="L14" s="28">
        <f t="shared" si="3"/>
        <v>0</v>
      </c>
      <c r="M14" s="28">
        <f t="shared" si="4"/>
        <v>0</v>
      </c>
      <c r="N14" s="28">
        <f t="shared" si="5"/>
        <v>0</v>
      </c>
      <c r="O14" s="31"/>
      <c r="P14" s="31"/>
      <c r="Q14" s="31"/>
      <c r="R14" s="31">
        <f t="shared" si="6"/>
        <v>51.060790126861555</v>
      </c>
      <c r="S14" s="74">
        <f t="shared" si="7"/>
        <v>0</v>
      </c>
      <c r="T14" s="31">
        <f t="shared" si="8"/>
        <v>0</v>
      </c>
      <c r="U14" s="111">
        <f t="shared" si="9"/>
        <v>51.060790126861555</v>
      </c>
      <c r="V14" s="107"/>
      <c r="W14" s="26"/>
      <c r="X14" s="36"/>
      <c r="Y14" s="36">
        <v>8593</v>
      </c>
      <c r="Z14" s="28">
        <f t="shared" si="10"/>
        <v>0</v>
      </c>
      <c r="AA14" s="28">
        <f t="shared" si="11"/>
        <v>0</v>
      </c>
      <c r="AB14" s="28">
        <f t="shared" si="12"/>
        <v>0</v>
      </c>
      <c r="AC14" s="31"/>
      <c r="AD14" s="31"/>
      <c r="AE14" s="31"/>
      <c r="AF14" s="31">
        <f t="shared" si="13"/>
        <v>0</v>
      </c>
      <c r="AG14" s="31">
        <f t="shared" si="14"/>
        <v>0</v>
      </c>
      <c r="AH14" s="31">
        <f t="shared" si="15"/>
        <v>405.53887077398321</v>
      </c>
      <c r="AI14" s="111">
        <f t="shared" si="16"/>
        <v>405.53887077398321</v>
      </c>
      <c r="AJ14" s="168"/>
      <c r="AK14" s="168">
        <v>8593</v>
      </c>
      <c r="AL14" s="162">
        <v>7216</v>
      </c>
      <c r="AM14" s="74"/>
      <c r="AN14" s="74"/>
      <c r="AO14" s="147"/>
      <c r="AP14" s="74">
        <f t="shared" si="17"/>
        <v>0</v>
      </c>
      <c r="AQ14" s="74">
        <f t="shared" si="18"/>
        <v>331.80453063325899</v>
      </c>
      <c r="AR14" s="74">
        <f t="shared" si="19"/>
        <v>454.92893168271434</v>
      </c>
      <c r="AS14" s="111">
        <f t="shared" si="20"/>
        <v>786.73346231597338</v>
      </c>
      <c r="AU14" s="37" t="s">
        <v>11</v>
      </c>
      <c r="AV14" s="37" t="s">
        <v>36</v>
      </c>
      <c r="AW14" s="37" t="s">
        <v>37</v>
      </c>
      <c r="AX14" s="142" t="s">
        <v>38</v>
      </c>
      <c r="AY14" s="142" t="s">
        <v>39</v>
      </c>
      <c r="AZ14" s="142" t="s">
        <v>53</v>
      </c>
      <c r="BA14" s="41"/>
    </row>
    <row r="15" spans="1:53" ht="12.95" customHeight="1" thickBot="1" x14ac:dyDescent="0.25">
      <c r="A15" s="23">
        <v>8</v>
      </c>
      <c r="B15" s="33" t="s">
        <v>66</v>
      </c>
      <c r="C15" s="25" t="s">
        <v>30</v>
      </c>
      <c r="D15" s="27">
        <v>5179</v>
      </c>
      <c r="E15" s="34">
        <v>2665</v>
      </c>
      <c r="F15" s="27">
        <v>2375</v>
      </c>
      <c r="G15" s="34">
        <v>2213</v>
      </c>
      <c r="H15" s="27">
        <v>2697</v>
      </c>
      <c r="I15" s="28">
        <f t="shared" si="0"/>
        <v>311.76699716713881</v>
      </c>
      <c r="J15" s="28">
        <f t="shared" si="1"/>
        <v>256.26554743519029</v>
      </c>
      <c r="K15" s="28">
        <f t="shared" si="2"/>
        <v>329.53127996816414</v>
      </c>
      <c r="L15" s="28">
        <f t="shared" si="3"/>
        <v>290.5819595711319</v>
      </c>
      <c r="M15" s="28">
        <f t="shared" si="4"/>
        <v>288.10944502522614</v>
      </c>
      <c r="N15" s="28">
        <f t="shared" si="5"/>
        <v>294.09002651603072</v>
      </c>
      <c r="O15" s="31"/>
      <c r="P15" s="31">
        <f>$AZ$19</f>
        <v>27.75659677374243</v>
      </c>
      <c r="Q15" s="31"/>
      <c r="R15" s="31">
        <f t="shared" si="6"/>
        <v>329.53127996816414</v>
      </c>
      <c r="S15" s="74">
        <f t="shared" si="7"/>
        <v>294.09002651603072</v>
      </c>
      <c r="T15" s="31">
        <f t="shared" si="8"/>
        <v>159.91267787839584</v>
      </c>
      <c r="U15" s="111">
        <f t="shared" si="9"/>
        <v>651.37790325793731</v>
      </c>
      <c r="V15" s="98">
        <v>2375</v>
      </c>
      <c r="W15" s="34">
        <v>2213</v>
      </c>
      <c r="X15" s="27">
        <v>2697</v>
      </c>
      <c r="Y15" s="27">
        <v>7701</v>
      </c>
      <c r="Z15" s="28">
        <f t="shared" si="10"/>
        <v>272.96849175742682</v>
      </c>
      <c r="AA15" s="28">
        <f t="shared" si="11"/>
        <v>270.50683605290669</v>
      </c>
      <c r="AB15" s="28">
        <f t="shared" si="12"/>
        <v>267.28008232321281</v>
      </c>
      <c r="AC15" s="31">
        <f>$AZ$19*$AF$5/$AH$5</f>
        <v>19.552900288329052</v>
      </c>
      <c r="AD15" s="31"/>
      <c r="AE15" s="31"/>
      <c r="AF15" s="31">
        <f t="shared" si="13"/>
        <v>270.50683605290669</v>
      </c>
      <c r="AG15" s="31">
        <f t="shared" si="14"/>
        <v>130.83764553686933</v>
      </c>
      <c r="AH15" s="31">
        <f t="shared" si="15"/>
        <v>363.4417367427493</v>
      </c>
      <c r="AI15" s="111">
        <f t="shared" si="16"/>
        <v>653.50147308398505</v>
      </c>
      <c r="AJ15" s="161">
        <v>2697</v>
      </c>
      <c r="AK15" s="161">
        <v>7701</v>
      </c>
      <c r="AL15" s="162">
        <v>7506</v>
      </c>
      <c r="AM15" s="74"/>
      <c r="AN15" s="74"/>
      <c r="AO15" s="147"/>
      <c r="AP15" s="74">
        <f t="shared" si="17"/>
        <v>123.56888745148771</v>
      </c>
      <c r="AQ15" s="74">
        <f t="shared" si="18"/>
        <v>297.36142097134029</v>
      </c>
      <c r="AR15" s="74">
        <f t="shared" si="19"/>
        <v>473.2118294360385</v>
      </c>
      <c r="AS15" s="111">
        <f t="shared" si="20"/>
        <v>770.57325040737885</v>
      </c>
      <c r="AU15" s="77" t="s">
        <v>55</v>
      </c>
      <c r="AV15" s="77" t="s">
        <v>44</v>
      </c>
      <c r="AW15" s="39">
        <v>2013</v>
      </c>
      <c r="AX15" s="40">
        <v>388.19662851627101</v>
      </c>
      <c r="AY15" s="42">
        <v>891.25</v>
      </c>
      <c r="AZ15" s="40">
        <f t="shared" ref="AZ15:AZ28" si="21">(AY15-860)/1000*AX15</f>
        <v>12.131144641133469</v>
      </c>
      <c r="BA15" s="41"/>
    </row>
    <row r="16" spans="1:53" ht="12.95" customHeight="1" x14ac:dyDescent="0.2">
      <c r="A16" s="23">
        <v>9</v>
      </c>
      <c r="B16" s="33" t="s">
        <v>48</v>
      </c>
      <c r="C16" s="25" t="s">
        <v>30</v>
      </c>
      <c r="D16" s="36"/>
      <c r="E16" s="36"/>
      <c r="F16" s="34">
        <v>1996</v>
      </c>
      <c r="G16" s="36"/>
      <c r="H16" s="34">
        <v>7903</v>
      </c>
      <c r="I16" s="28">
        <f t="shared" si="0"/>
        <v>0</v>
      </c>
      <c r="J16" s="28">
        <f t="shared" si="1"/>
        <v>0</v>
      </c>
      <c r="K16" s="28">
        <f t="shared" si="2"/>
        <v>0</v>
      </c>
      <c r="L16" s="28">
        <f t="shared" si="3"/>
        <v>244.2111963385176</v>
      </c>
      <c r="M16" s="28">
        <f t="shared" si="4"/>
        <v>0</v>
      </c>
      <c r="N16" s="28">
        <f t="shared" si="5"/>
        <v>0</v>
      </c>
      <c r="O16" s="31"/>
      <c r="P16" s="31"/>
      <c r="Q16" s="31"/>
      <c r="R16" s="31">
        <f t="shared" si="6"/>
        <v>0</v>
      </c>
      <c r="S16" s="74">
        <f t="shared" si="7"/>
        <v>244.2111963385176</v>
      </c>
      <c r="T16" s="31">
        <f t="shared" si="8"/>
        <v>468.59098749460975</v>
      </c>
      <c r="U16" s="111">
        <f t="shared" si="9"/>
        <v>712.8021838331274</v>
      </c>
      <c r="V16" s="106">
        <v>1996</v>
      </c>
      <c r="W16" s="36"/>
      <c r="X16" s="34">
        <v>7903</v>
      </c>
      <c r="Y16" s="34">
        <v>9132</v>
      </c>
      <c r="Z16" s="28">
        <f t="shared" si="10"/>
        <v>229.40846717803109</v>
      </c>
      <c r="AA16" s="28">
        <f t="shared" si="11"/>
        <v>0</v>
      </c>
      <c r="AB16" s="28">
        <f t="shared" si="12"/>
        <v>224.62780813352956</v>
      </c>
      <c r="AC16" s="31"/>
      <c r="AD16" s="31"/>
      <c r="AE16" s="31"/>
      <c r="AF16" s="31">
        <f t="shared" si="13"/>
        <v>224.62780813352956</v>
      </c>
      <c r="AG16" s="31">
        <f t="shared" si="14"/>
        <v>383.39262613195342</v>
      </c>
      <c r="AH16" s="31">
        <f t="shared" si="15"/>
        <v>430.97648875922431</v>
      </c>
      <c r="AI16" s="111">
        <f t="shared" si="16"/>
        <v>814.36911489117767</v>
      </c>
      <c r="AJ16" s="164">
        <v>7903</v>
      </c>
      <c r="AK16" s="164">
        <v>9132</v>
      </c>
      <c r="AL16" s="162">
        <v>6320</v>
      </c>
      <c r="AM16" s="74"/>
      <c r="AN16" s="74"/>
      <c r="AO16" s="147"/>
      <c r="AP16" s="74">
        <f t="shared" si="17"/>
        <v>362.09303579128937</v>
      </c>
      <c r="AQ16" s="74">
        <f t="shared" si="18"/>
        <v>352.61712716663806</v>
      </c>
      <c r="AR16" s="74">
        <f t="shared" si="19"/>
        <v>398.44108207244386</v>
      </c>
      <c r="AS16" s="111">
        <f t="shared" si="20"/>
        <v>760.53411786373317</v>
      </c>
      <c r="AU16" s="77" t="s">
        <v>57</v>
      </c>
      <c r="AV16" s="77" t="s">
        <v>44</v>
      </c>
      <c r="AW16" s="39">
        <v>2013</v>
      </c>
      <c r="AX16" s="40">
        <v>388.19662851627101</v>
      </c>
      <c r="AY16" s="40">
        <v>870.95</v>
      </c>
      <c r="AZ16" s="40">
        <f t="shared" si="21"/>
        <v>4.2507530822531852</v>
      </c>
      <c r="BA16" s="41"/>
    </row>
    <row r="17" spans="1:53" ht="12.95" customHeight="1" x14ac:dyDescent="0.2">
      <c r="A17" s="23">
        <v>10</v>
      </c>
      <c r="B17" s="33" t="s">
        <v>52</v>
      </c>
      <c r="C17" s="25" t="s">
        <v>30</v>
      </c>
      <c r="D17" s="27">
        <v>3677</v>
      </c>
      <c r="E17" s="27">
        <v>3208</v>
      </c>
      <c r="F17" s="27">
        <v>1684</v>
      </c>
      <c r="G17" s="36"/>
      <c r="H17" s="27">
        <v>7732</v>
      </c>
      <c r="I17" s="28">
        <f t="shared" si="0"/>
        <v>221.34915014164307</v>
      </c>
      <c r="J17" s="28">
        <f t="shared" si="1"/>
        <v>308.48025372311088</v>
      </c>
      <c r="K17" s="28">
        <f t="shared" si="2"/>
        <v>233.96148222493522</v>
      </c>
      <c r="L17" s="28">
        <f t="shared" si="3"/>
        <v>206.03790312327837</v>
      </c>
      <c r="M17" s="28">
        <f t="shared" si="4"/>
        <v>0</v>
      </c>
      <c r="N17" s="28">
        <f t="shared" si="5"/>
        <v>0</v>
      </c>
      <c r="O17" s="31"/>
      <c r="P17" s="31"/>
      <c r="Q17" s="31"/>
      <c r="R17" s="31">
        <f t="shared" si="6"/>
        <v>308.48025372311088</v>
      </c>
      <c r="S17" s="31">
        <f t="shared" si="7"/>
        <v>206.03790312327837</v>
      </c>
      <c r="T17" s="31">
        <f t="shared" si="8"/>
        <v>458.45191893057353</v>
      </c>
      <c r="U17" s="111">
        <f t="shared" si="9"/>
        <v>766.93217265368446</v>
      </c>
      <c r="V17" s="98">
        <v>1684</v>
      </c>
      <c r="W17" s="36"/>
      <c r="X17" s="27">
        <v>7732</v>
      </c>
      <c r="Y17" s="27">
        <v>8662</v>
      </c>
      <c r="Z17" s="28">
        <f t="shared" si="10"/>
        <v>193.54902741873966</v>
      </c>
      <c r="AA17" s="28">
        <f t="shared" si="11"/>
        <v>0</v>
      </c>
      <c r="AB17" s="28">
        <f t="shared" si="12"/>
        <v>189.51564573991169</v>
      </c>
      <c r="AC17" s="31"/>
      <c r="AD17" s="31"/>
      <c r="AE17" s="31"/>
      <c r="AF17" s="31">
        <f t="shared" si="13"/>
        <v>189.51564573991169</v>
      </c>
      <c r="AG17" s="31">
        <f t="shared" si="14"/>
        <v>375.09702457956013</v>
      </c>
      <c r="AH17" s="31">
        <f t="shared" si="15"/>
        <v>408.79526342886561</v>
      </c>
      <c r="AI17" s="111">
        <f t="shared" si="16"/>
        <v>783.89228800842579</v>
      </c>
      <c r="AJ17" s="161">
        <v>7732</v>
      </c>
      <c r="AK17" s="161">
        <v>8662</v>
      </c>
      <c r="AL17" s="163">
        <v>6280</v>
      </c>
      <c r="AM17" s="74"/>
      <c r="AN17" s="74"/>
      <c r="AO17" s="147"/>
      <c r="AP17" s="74">
        <f t="shared" si="17"/>
        <v>354.25830099180678</v>
      </c>
      <c r="AQ17" s="74">
        <f t="shared" si="18"/>
        <v>334.46885189634457</v>
      </c>
      <c r="AR17" s="74">
        <f t="shared" si="19"/>
        <v>395.91930307198533</v>
      </c>
      <c r="AS17" s="111">
        <f t="shared" si="20"/>
        <v>750.17760406379193</v>
      </c>
      <c r="AU17" s="40" t="s">
        <v>47</v>
      </c>
      <c r="AV17" s="40" t="s">
        <v>59</v>
      </c>
      <c r="AW17" s="39">
        <v>2013</v>
      </c>
      <c r="AX17" s="40">
        <v>388.19662851627101</v>
      </c>
      <c r="AY17" s="40">
        <v>865.29</v>
      </c>
      <c r="AZ17" s="40">
        <f t="shared" si="21"/>
        <v>2.0535601648510595</v>
      </c>
      <c r="BA17" s="41"/>
    </row>
    <row r="18" spans="1:53" ht="12.95" customHeight="1" thickBot="1" x14ac:dyDescent="0.25">
      <c r="A18" s="23">
        <v>11</v>
      </c>
      <c r="B18" s="33" t="s">
        <v>60</v>
      </c>
      <c r="C18" s="25" t="s">
        <v>30</v>
      </c>
      <c r="D18" s="26"/>
      <c r="E18" s="36"/>
      <c r="F18" s="36"/>
      <c r="G18" s="34">
        <v>1823</v>
      </c>
      <c r="H18" s="26"/>
      <c r="I18" s="28">
        <f t="shared" si="0"/>
        <v>0</v>
      </c>
      <c r="J18" s="28">
        <f t="shared" si="1"/>
        <v>0</v>
      </c>
      <c r="K18" s="28">
        <f t="shared" si="2"/>
        <v>0</v>
      </c>
      <c r="L18" s="28">
        <f t="shared" si="3"/>
        <v>0</v>
      </c>
      <c r="M18" s="28">
        <f t="shared" si="4"/>
        <v>237.33552565792465</v>
      </c>
      <c r="N18" s="28">
        <f t="shared" si="5"/>
        <v>242.26214113814913</v>
      </c>
      <c r="O18" s="31"/>
      <c r="P18" s="31"/>
      <c r="Q18" s="31"/>
      <c r="R18" s="31">
        <f t="shared" si="6"/>
        <v>0</v>
      </c>
      <c r="S18" s="31">
        <f t="shared" si="7"/>
        <v>242.26214113814913</v>
      </c>
      <c r="T18" s="31">
        <f t="shared" si="8"/>
        <v>0</v>
      </c>
      <c r="U18" s="111">
        <f t="shared" si="9"/>
        <v>242.26214113814913</v>
      </c>
      <c r="V18" s="108"/>
      <c r="W18" s="34">
        <v>1823</v>
      </c>
      <c r="X18" s="26"/>
      <c r="Y18" s="26">
        <v>10190</v>
      </c>
      <c r="Z18" s="28">
        <f t="shared" si="10"/>
        <v>0</v>
      </c>
      <c r="AA18" s="28">
        <f t="shared" si="11"/>
        <v>222.83504840689062</v>
      </c>
      <c r="AB18" s="28">
        <f t="shared" si="12"/>
        <v>0</v>
      </c>
      <c r="AC18" s="31"/>
      <c r="AD18" s="31"/>
      <c r="AE18" s="31"/>
      <c r="AF18" s="31">
        <f t="shared" si="13"/>
        <v>222.83504840689062</v>
      </c>
      <c r="AG18" s="31">
        <f t="shared" si="14"/>
        <v>0</v>
      </c>
      <c r="AH18" s="31">
        <f t="shared" si="15"/>
        <v>480.90784280075513</v>
      </c>
      <c r="AI18" s="111">
        <f t="shared" si="16"/>
        <v>703.7428912076457</v>
      </c>
      <c r="AJ18" s="165"/>
      <c r="AK18" s="165">
        <v>10190</v>
      </c>
      <c r="AL18" s="163">
        <v>5358</v>
      </c>
      <c r="AM18" s="74"/>
      <c r="AN18" s="74"/>
      <c r="AO18" s="147"/>
      <c r="AP18" s="74">
        <f t="shared" si="17"/>
        <v>0</v>
      </c>
      <c r="AQ18" s="74">
        <f t="shared" si="18"/>
        <v>393.47005320061783</v>
      </c>
      <c r="AR18" s="74">
        <f t="shared" si="19"/>
        <v>337.79229711141676</v>
      </c>
      <c r="AS18" s="111">
        <f t="shared" si="20"/>
        <v>731.26235031203464</v>
      </c>
      <c r="AU18" s="77" t="s">
        <v>57</v>
      </c>
      <c r="AV18" s="43" t="s">
        <v>61</v>
      </c>
      <c r="AW18" s="39">
        <v>2014</v>
      </c>
      <c r="AX18" s="40">
        <v>391.76565665126901</v>
      </c>
      <c r="AY18" s="42">
        <v>930.73</v>
      </c>
      <c r="AZ18" s="40">
        <f t="shared" si="21"/>
        <v>27.709584894944264</v>
      </c>
      <c r="BA18" s="41"/>
    </row>
    <row r="19" spans="1:53" ht="12.95" customHeight="1" thickBot="1" x14ac:dyDescent="0.25">
      <c r="A19" s="23">
        <v>12</v>
      </c>
      <c r="B19" s="33" t="s">
        <v>62</v>
      </c>
      <c r="C19" s="25" t="s">
        <v>30</v>
      </c>
      <c r="D19" s="26"/>
      <c r="E19" s="36"/>
      <c r="F19" s="26"/>
      <c r="G19" s="26"/>
      <c r="H19" s="27">
        <v>7181</v>
      </c>
      <c r="I19" s="28">
        <f t="shared" si="0"/>
        <v>0</v>
      </c>
      <c r="J19" s="28">
        <f t="shared" si="1"/>
        <v>0</v>
      </c>
      <c r="K19" s="28">
        <f t="shared" si="2"/>
        <v>0</v>
      </c>
      <c r="L19" s="28">
        <f t="shared" si="3"/>
        <v>0</v>
      </c>
      <c r="M19" s="28">
        <f t="shared" si="4"/>
        <v>0</v>
      </c>
      <c r="N19" s="28">
        <f t="shared" si="5"/>
        <v>0</v>
      </c>
      <c r="O19" s="31"/>
      <c r="P19" s="31"/>
      <c r="Q19" s="31"/>
      <c r="R19" s="31">
        <f t="shared" si="6"/>
        <v>0</v>
      </c>
      <c r="S19" s="74">
        <f t="shared" si="7"/>
        <v>0</v>
      </c>
      <c r="T19" s="74">
        <f t="shared" si="8"/>
        <v>425.78158689090128</v>
      </c>
      <c r="U19" s="111">
        <f t="shared" si="9"/>
        <v>425.78158689090128</v>
      </c>
      <c r="V19" s="107"/>
      <c r="W19" s="26"/>
      <c r="X19" s="27">
        <v>7181</v>
      </c>
      <c r="Y19" s="27">
        <v>7314</v>
      </c>
      <c r="Z19" s="28">
        <f t="shared" si="10"/>
        <v>0</v>
      </c>
      <c r="AA19" s="28">
        <f t="shared" si="11"/>
        <v>0</v>
      </c>
      <c r="AB19" s="28">
        <f t="shared" si="12"/>
        <v>0</v>
      </c>
      <c r="AC19" s="31"/>
      <c r="AD19" s="31"/>
      <c r="AE19" s="31"/>
      <c r="AF19" s="31">
        <f t="shared" si="13"/>
        <v>0</v>
      </c>
      <c r="AG19" s="31">
        <f t="shared" si="14"/>
        <v>348.36675291073738</v>
      </c>
      <c r="AH19" s="31">
        <f t="shared" si="15"/>
        <v>345.17762141753906</v>
      </c>
      <c r="AI19" s="111">
        <f t="shared" si="16"/>
        <v>693.54437432827649</v>
      </c>
      <c r="AJ19" s="161">
        <v>7181</v>
      </c>
      <c r="AK19" s="161">
        <v>7314</v>
      </c>
      <c r="AL19" s="162">
        <v>6353</v>
      </c>
      <c r="AM19" s="74"/>
      <c r="AN19" s="74"/>
      <c r="AO19" s="147"/>
      <c r="AP19" s="74">
        <f t="shared" si="17"/>
        <v>329.01304441569641</v>
      </c>
      <c r="AQ19" s="74">
        <f t="shared" si="18"/>
        <v>282.41805388707741</v>
      </c>
      <c r="AR19" s="74">
        <f t="shared" si="19"/>
        <v>400.52154974782212</v>
      </c>
      <c r="AS19" s="111">
        <f t="shared" si="20"/>
        <v>729.53459416351848</v>
      </c>
      <c r="AU19" s="40" t="s">
        <v>63</v>
      </c>
      <c r="AV19" s="77" t="s">
        <v>44</v>
      </c>
      <c r="AW19" s="39">
        <v>2014</v>
      </c>
      <c r="AX19" s="40">
        <f>MAX(S8:S50)</f>
        <v>391.76565665126918</v>
      </c>
      <c r="AY19" s="40">
        <v>930.85</v>
      </c>
      <c r="AZ19" s="40">
        <f t="shared" si="21"/>
        <v>27.75659677374243</v>
      </c>
      <c r="BA19" s="41"/>
    </row>
    <row r="20" spans="1:53" ht="12.95" customHeight="1" thickBot="1" x14ac:dyDescent="0.25">
      <c r="A20" s="23">
        <v>13</v>
      </c>
      <c r="B20" s="33" t="s">
        <v>70</v>
      </c>
      <c r="C20" s="25" t="s">
        <v>30</v>
      </c>
      <c r="D20" s="26"/>
      <c r="E20" s="26"/>
      <c r="F20" s="27">
        <v>1180</v>
      </c>
      <c r="G20" s="26"/>
      <c r="H20" s="34">
        <v>5111</v>
      </c>
      <c r="I20" s="28">
        <f t="shared" si="0"/>
        <v>0</v>
      </c>
      <c r="J20" s="28">
        <f t="shared" si="1"/>
        <v>0</v>
      </c>
      <c r="K20" s="28">
        <f t="shared" si="2"/>
        <v>0</v>
      </c>
      <c r="L20" s="28">
        <f t="shared" si="3"/>
        <v>144.37335254481502</v>
      </c>
      <c r="M20" s="28">
        <f t="shared" si="4"/>
        <v>0</v>
      </c>
      <c r="N20" s="28">
        <f t="shared" si="5"/>
        <v>0</v>
      </c>
      <c r="O20" s="31"/>
      <c r="P20" s="31"/>
      <c r="Q20" s="31"/>
      <c r="R20" s="31">
        <f t="shared" si="6"/>
        <v>0</v>
      </c>
      <c r="S20" s="31">
        <f t="shared" si="7"/>
        <v>144.37335254481502</v>
      </c>
      <c r="T20" s="31">
        <f t="shared" si="8"/>
        <v>303.04549374730487</v>
      </c>
      <c r="U20" s="111">
        <f t="shared" si="9"/>
        <v>447.41884629211989</v>
      </c>
      <c r="V20" s="98">
        <v>1180</v>
      </c>
      <c r="W20" s="26"/>
      <c r="X20" s="34">
        <v>5111</v>
      </c>
      <c r="Y20" s="34">
        <v>6517</v>
      </c>
      <c r="Z20" s="28">
        <f t="shared" si="10"/>
        <v>135.62224011526888</v>
      </c>
      <c r="AA20" s="28">
        <f t="shared" si="11"/>
        <v>0</v>
      </c>
      <c r="AB20" s="28">
        <f t="shared" si="12"/>
        <v>132.79599879637519</v>
      </c>
      <c r="AC20" s="31"/>
      <c r="AD20" s="31"/>
      <c r="AE20" s="31"/>
      <c r="AF20" s="31">
        <f t="shared" si="13"/>
        <v>132.79599879637519</v>
      </c>
      <c r="AG20" s="31">
        <f t="shared" si="14"/>
        <v>247.94631306597674</v>
      </c>
      <c r="AH20" s="31">
        <f t="shared" si="15"/>
        <v>307.56392654882444</v>
      </c>
      <c r="AI20" s="111">
        <f t="shared" si="16"/>
        <v>555.51023961480109</v>
      </c>
      <c r="AJ20" s="164">
        <v>5111</v>
      </c>
      <c r="AK20" s="164">
        <v>6517</v>
      </c>
      <c r="AL20" s="162">
        <v>6981</v>
      </c>
      <c r="AM20" s="74"/>
      <c r="AN20" s="74"/>
      <c r="AO20" s="147"/>
      <c r="AP20" s="74">
        <f t="shared" si="17"/>
        <v>234.17151789564468</v>
      </c>
      <c r="AQ20" s="74">
        <f t="shared" si="18"/>
        <v>251.64321263085637</v>
      </c>
      <c r="AR20" s="74">
        <f t="shared" si="19"/>
        <v>440.1134800550206</v>
      </c>
      <c r="AS20" s="111">
        <f t="shared" si="20"/>
        <v>691.75669268587694</v>
      </c>
      <c r="AU20" s="40" t="s">
        <v>29</v>
      </c>
      <c r="AV20" s="77" t="s">
        <v>44</v>
      </c>
      <c r="AW20" s="39">
        <v>2014</v>
      </c>
      <c r="AX20" s="40">
        <v>391.76565665126901</v>
      </c>
      <c r="AY20" s="40">
        <v>960</v>
      </c>
      <c r="AZ20" s="40">
        <f t="shared" si="21"/>
        <v>39.176565665126901</v>
      </c>
      <c r="BA20" s="41"/>
    </row>
    <row r="21" spans="1:53" ht="12.95" customHeight="1" thickBot="1" x14ac:dyDescent="0.25">
      <c r="A21" s="23">
        <v>14</v>
      </c>
      <c r="B21" s="33" t="s">
        <v>54</v>
      </c>
      <c r="C21" s="25" t="s">
        <v>30</v>
      </c>
      <c r="D21" s="34">
        <v>4028</v>
      </c>
      <c r="E21" s="34">
        <v>3705</v>
      </c>
      <c r="F21" s="34">
        <v>2485</v>
      </c>
      <c r="G21" s="34">
        <v>2300</v>
      </c>
      <c r="H21" s="27">
        <v>7980</v>
      </c>
      <c r="I21" s="28">
        <f t="shared" si="0"/>
        <v>242.47875354107649</v>
      </c>
      <c r="J21" s="28">
        <f t="shared" si="1"/>
        <v>356.27161472697185</v>
      </c>
      <c r="K21" s="28">
        <f t="shared" si="2"/>
        <v>256.29503682405198</v>
      </c>
      <c r="L21" s="28">
        <f t="shared" si="3"/>
        <v>304.04049243547905</v>
      </c>
      <c r="M21" s="28">
        <f t="shared" si="4"/>
        <v>299.43593473023958</v>
      </c>
      <c r="N21" s="28">
        <f t="shared" si="5"/>
        <v>305.65163171571203</v>
      </c>
      <c r="O21" s="31"/>
      <c r="P21" s="31"/>
      <c r="Q21" s="31"/>
      <c r="R21" s="31">
        <f t="shared" si="6"/>
        <v>356.27161472697185</v>
      </c>
      <c r="S21" s="31">
        <f t="shared" si="7"/>
        <v>305.65163171571203</v>
      </c>
      <c r="T21" s="31">
        <f t="shared" si="8"/>
        <v>473.15653298835707</v>
      </c>
      <c r="U21" s="111">
        <f t="shared" si="9"/>
        <v>829.42814771532903</v>
      </c>
      <c r="V21" s="106">
        <v>2485</v>
      </c>
      <c r="W21" s="34">
        <v>2300</v>
      </c>
      <c r="X21" s="27">
        <v>7980</v>
      </c>
      <c r="Y21" s="27">
        <v>8398</v>
      </c>
      <c r="Z21" s="28">
        <f t="shared" si="10"/>
        <v>285.61124295461286</v>
      </c>
      <c r="AA21" s="28">
        <f t="shared" si="11"/>
        <v>281.14131175855647</v>
      </c>
      <c r="AB21" s="28">
        <f t="shared" si="12"/>
        <v>279.65937034660368</v>
      </c>
      <c r="AC21" s="31"/>
      <c r="AD21" s="31"/>
      <c r="AE21" s="31"/>
      <c r="AF21" s="31">
        <f t="shared" si="13"/>
        <v>281.14131175855647</v>
      </c>
      <c r="AG21" s="31">
        <f t="shared" si="14"/>
        <v>387.12807244501943</v>
      </c>
      <c r="AH21" s="31">
        <f t="shared" si="15"/>
        <v>396.33602196670671</v>
      </c>
      <c r="AI21" s="111">
        <f t="shared" si="16"/>
        <v>783.46409441172614</v>
      </c>
      <c r="AJ21" s="161">
        <v>7980</v>
      </c>
      <c r="AK21" s="161">
        <v>8398</v>
      </c>
      <c r="AL21" s="166"/>
      <c r="AM21" s="74"/>
      <c r="AN21" s="74"/>
      <c r="AO21" s="147"/>
      <c r="AP21" s="74">
        <f t="shared" si="17"/>
        <v>365.62095730918503</v>
      </c>
      <c r="AQ21" s="74">
        <f t="shared" si="18"/>
        <v>324.27492706366911</v>
      </c>
      <c r="AR21" s="74">
        <f t="shared" si="19"/>
        <v>0</v>
      </c>
      <c r="AS21" s="111">
        <f t="shared" si="20"/>
        <v>689.8958843728542</v>
      </c>
      <c r="AU21" s="45" t="s">
        <v>57</v>
      </c>
      <c r="AV21" s="45" t="s">
        <v>65</v>
      </c>
      <c r="AW21" s="39">
        <v>2015</v>
      </c>
      <c r="AX21" s="40">
        <v>502.80293229840498</v>
      </c>
      <c r="AY21" s="40">
        <v>910.74</v>
      </c>
      <c r="AZ21" s="40">
        <f t="shared" si="21"/>
        <v>25.512220784821071</v>
      </c>
      <c r="BA21" s="41"/>
    </row>
    <row r="22" spans="1:53" ht="12.95" customHeight="1" x14ac:dyDescent="0.2">
      <c r="A22" s="23">
        <v>15</v>
      </c>
      <c r="B22" s="33" t="s">
        <v>56</v>
      </c>
      <c r="C22" s="25" t="s">
        <v>30</v>
      </c>
      <c r="D22" s="27">
        <v>5717</v>
      </c>
      <c r="E22" s="34">
        <v>2633</v>
      </c>
      <c r="F22" s="27">
        <v>2746</v>
      </c>
      <c r="G22" s="27">
        <v>1786</v>
      </c>
      <c r="H22" s="27">
        <v>7369</v>
      </c>
      <c r="I22" s="28">
        <f t="shared" si="0"/>
        <v>344.15368271954679</v>
      </c>
      <c r="J22" s="28">
        <f t="shared" si="1"/>
        <v>253.18843767236623</v>
      </c>
      <c r="K22" s="28">
        <f t="shared" si="2"/>
        <v>363.76333801467359</v>
      </c>
      <c r="L22" s="28">
        <f t="shared" si="3"/>
        <v>335.97392041361189</v>
      </c>
      <c r="M22" s="28">
        <f t="shared" si="4"/>
        <v>232.518512794873</v>
      </c>
      <c r="N22" s="28">
        <f t="shared" si="5"/>
        <v>237.34513662793989</v>
      </c>
      <c r="O22" s="31"/>
      <c r="P22" s="31"/>
      <c r="Q22" s="31"/>
      <c r="R22" s="31">
        <f t="shared" si="6"/>
        <v>363.76333801467359</v>
      </c>
      <c r="S22" s="31">
        <f t="shared" si="7"/>
        <v>335.97392041361189</v>
      </c>
      <c r="T22" s="74">
        <f t="shared" si="8"/>
        <v>436.92863303147908</v>
      </c>
      <c r="U22" s="111">
        <f t="shared" si="9"/>
        <v>800.69197104615273</v>
      </c>
      <c r="V22" s="98">
        <v>2746</v>
      </c>
      <c r="W22" s="27">
        <v>1786</v>
      </c>
      <c r="X22" s="27">
        <v>7369</v>
      </c>
      <c r="Y22" s="27">
        <v>8591</v>
      </c>
      <c r="Z22" s="28">
        <f t="shared" si="10"/>
        <v>315.60904352248167</v>
      </c>
      <c r="AA22" s="28">
        <f t="shared" si="11"/>
        <v>218.31234034816603</v>
      </c>
      <c r="AB22" s="28">
        <f t="shared" si="12"/>
        <v>309.03204465664942</v>
      </c>
      <c r="AC22" s="31"/>
      <c r="AD22" s="31"/>
      <c r="AE22" s="31"/>
      <c r="AF22" s="31">
        <f t="shared" si="13"/>
        <v>309.03204465664942</v>
      </c>
      <c r="AG22" s="74">
        <f t="shared" si="14"/>
        <v>357.48706338939201</v>
      </c>
      <c r="AH22" s="31">
        <f t="shared" si="15"/>
        <v>405.44448258108804</v>
      </c>
      <c r="AI22" s="111">
        <f t="shared" si="16"/>
        <v>762.93154597047999</v>
      </c>
      <c r="AJ22" s="161">
        <v>7369</v>
      </c>
      <c r="AK22" s="161">
        <v>8591</v>
      </c>
      <c r="AL22" s="166"/>
      <c r="AM22" s="74"/>
      <c r="AN22" s="74"/>
      <c r="AO22" s="147"/>
      <c r="AP22" s="74">
        <f t="shared" si="17"/>
        <v>337.62667097887021</v>
      </c>
      <c r="AQ22" s="74">
        <f t="shared" si="18"/>
        <v>331.72730392998113</v>
      </c>
      <c r="AR22" s="74">
        <f t="shared" si="19"/>
        <v>0</v>
      </c>
      <c r="AS22" s="111">
        <f t="shared" si="20"/>
        <v>669.35397490885134</v>
      </c>
      <c r="AU22" s="45" t="s">
        <v>57</v>
      </c>
      <c r="AV22" s="77" t="s">
        <v>44</v>
      </c>
      <c r="AW22" s="39">
        <v>2015</v>
      </c>
      <c r="AX22" s="40">
        <v>502.80293229840498</v>
      </c>
      <c r="AY22" s="42">
        <f>7626/8330*960</f>
        <v>878.86674669867944</v>
      </c>
      <c r="AZ22" s="40">
        <f t="shared" si="21"/>
        <v>9.4862555630272709</v>
      </c>
      <c r="BA22" s="41"/>
    </row>
    <row r="23" spans="1:53" ht="12.95" customHeight="1" thickBot="1" x14ac:dyDescent="0.25">
      <c r="A23" s="23">
        <v>16</v>
      </c>
      <c r="B23" s="33" t="s">
        <v>67</v>
      </c>
      <c r="C23" s="25" t="s">
        <v>30</v>
      </c>
      <c r="D23" s="26"/>
      <c r="E23" s="27">
        <v>2312</v>
      </c>
      <c r="F23" s="27">
        <v>1838</v>
      </c>
      <c r="G23" s="26"/>
      <c r="H23" s="27">
        <v>6199</v>
      </c>
      <c r="I23" s="28">
        <f t="shared" si="0"/>
        <v>0</v>
      </c>
      <c r="J23" s="28">
        <f t="shared" si="1"/>
        <v>222.3211803640375</v>
      </c>
      <c r="K23" s="28">
        <f t="shared" si="2"/>
        <v>0</v>
      </c>
      <c r="L23" s="28">
        <f t="shared" si="3"/>
        <v>224.87984913336442</v>
      </c>
      <c r="M23" s="28">
        <f t="shared" si="4"/>
        <v>0</v>
      </c>
      <c r="N23" s="28">
        <f t="shared" si="5"/>
        <v>0</v>
      </c>
      <c r="O23" s="31"/>
      <c r="P23" s="31"/>
      <c r="Q23" s="31"/>
      <c r="R23" s="31">
        <f t="shared" si="6"/>
        <v>222.3211803640375</v>
      </c>
      <c r="S23" s="31">
        <f t="shared" si="7"/>
        <v>224.87984913336442</v>
      </c>
      <c r="T23" s="74">
        <f t="shared" si="8"/>
        <v>367.55605864596811</v>
      </c>
      <c r="U23" s="111">
        <f t="shared" si="9"/>
        <v>592.43590777933264</v>
      </c>
      <c r="V23" s="98">
        <v>1838</v>
      </c>
      <c r="W23" s="26"/>
      <c r="X23" s="27">
        <v>6199</v>
      </c>
      <c r="Y23" s="27">
        <v>6758</v>
      </c>
      <c r="Z23" s="28">
        <f t="shared" si="10"/>
        <v>211.24887909480017</v>
      </c>
      <c r="AA23" s="28">
        <f t="shared" si="11"/>
        <v>0</v>
      </c>
      <c r="AB23" s="28">
        <f t="shared" si="12"/>
        <v>206.84664897265898</v>
      </c>
      <c r="AC23" s="31"/>
      <c r="AD23" s="31"/>
      <c r="AE23" s="31"/>
      <c r="AF23" s="31">
        <f t="shared" si="13"/>
        <v>206.84664897265898</v>
      </c>
      <c r="AG23" s="74">
        <f t="shared" si="14"/>
        <v>300.72768434670115</v>
      </c>
      <c r="AH23" s="31">
        <f t="shared" si="15"/>
        <v>318.93770379268921</v>
      </c>
      <c r="AI23" s="111">
        <f t="shared" si="16"/>
        <v>619.6653881393903</v>
      </c>
      <c r="AJ23" s="161">
        <v>6199</v>
      </c>
      <c r="AK23" s="161">
        <v>6758</v>
      </c>
      <c r="AL23" s="163">
        <v>5732</v>
      </c>
      <c r="AM23" s="74"/>
      <c r="AN23" s="74"/>
      <c r="AO23" s="147"/>
      <c r="AP23" s="74">
        <f t="shared" si="17"/>
        <v>284.02059077188443</v>
      </c>
      <c r="AQ23" s="74">
        <f t="shared" si="18"/>
        <v>260.94903037583663</v>
      </c>
      <c r="AR23" s="74">
        <f t="shared" si="19"/>
        <v>361.3709307657038</v>
      </c>
      <c r="AS23" s="111">
        <f t="shared" si="20"/>
        <v>645.39152153758823</v>
      </c>
      <c r="AU23" s="77" t="s">
        <v>55</v>
      </c>
      <c r="AV23" s="80" t="s">
        <v>68</v>
      </c>
      <c r="AW23" s="80">
        <v>2016</v>
      </c>
      <c r="AX23" s="127">
        <v>482.74841256219997</v>
      </c>
      <c r="AY23" s="128">
        <v>914.04</v>
      </c>
      <c r="AZ23" s="40">
        <f t="shared" si="21"/>
        <v>26.087724214861268</v>
      </c>
      <c r="BA23" s="41"/>
    </row>
    <row r="24" spans="1:53" ht="12.95" customHeight="1" thickBot="1" x14ac:dyDescent="0.25">
      <c r="A24" s="23">
        <v>17</v>
      </c>
      <c r="B24" s="33" t="s">
        <v>58</v>
      </c>
      <c r="C24" s="25" t="s">
        <v>30</v>
      </c>
      <c r="D24" s="26"/>
      <c r="E24" s="34">
        <v>3166</v>
      </c>
      <c r="F24" s="27">
        <v>2228</v>
      </c>
      <c r="G24" s="27">
        <v>2708</v>
      </c>
      <c r="H24" s="27">
        <v>7883</v>
      </c>
      <c r="I24" s="28">
        <f t="shared" si="0"/>
        <v>0</v>
      </c>
      <c r="J24" s="28">
        <f t="shared" si="1"/>
        <v>304.44154715940431</v>
      </c>
      <c r="K24" s="28">
        <f t="shared" si="2"/>
        <v>0</v>
      </c>
      <c r="L24" s="28">
        <f t="shared" si="3"/>
        <v>272.59646565241343</v>
      </c>
      <c r="M24" s="28">
        <f t="shared" si="4"/>
        <v>352.55326576064726</v>
      </c>
      <c r="N24" s="28">
        <f t="shared" si="5"/>
        <v>359.87157334180353</v>
      </c>
      <c r="O24" s="31"/>
      <c r="P24" s="31"/>
      <c r="Q24" s="31"/>
      <c r="R24" s="31">
        <f t="shared" si="6"/>
        <v>304.44154715940431</v>
      </c>
      <c r="S24" s="31">
        <f t="shared" si="7"/>
        <v>359.87157334180353</v>
      </c>
      <c r="T24" s="31">
        <f t="shared" si="8"/>
        <v>467.40513152220785</v>
      </c>
      <c r="U24" s="111">
        <f t="shared" si="9"/>
        <v>827.27670486401121</v>
      </c>
      <c r="V24" s="98">
        <v>2228</v>
      </c>
      <c r="W24" s="27">
        <v>2708</v>
      </c>
      <c r="X24" s="27">
        <v>7883</v>
      </c>
      <c r="Y24" s="27"/>
      <c r="Z24" s="28">
        <f t="shared" si="10"/>
        <v>256.07317879391445</v>
      </c>
      <c r="AA24" s="28">
        <f t="shared" si="11"/>
        <v>331.0133357574656</v>
      </c>
      <c r="AB24" s="28">
        <f t="shared" si="12"/>
        <v>250.73685196468128</v>
      </c>
      <c r="AC24" s="31"/>
      <c r="AD24" s="31"/>
      <c r="AE24" s="31"/>
      <c r="AF24" s="31">
        <f t="shared" si="13"/>
        <v>331.0133357574656</v>
      </c>
      <c r="AG24" s="31">
        <f t="shared" si="14"/>
        <v>382.42238033635186</v>
      </c>
      <c r="AH24" s="31">
        <f t="shared" si="15"/>
        <v>0</v>
      </c>
      <c r="AI24" s="111">
        <f t="shared" si="16"/>
        <v>713.43571609381752</v>
      </c>
      <c r="AJ24" s="161">
        <v>7883</v>
      </c>
      <c r="AK24" s="161"/>
      <c r="AL24" s="162">
        <v>4449</v>
      </c>
      <c r="AM24" s="74"/>
      <c r="AN24" s="74"/>
      <c r="AO24" s="147"/>
      <c r="AP24" s="74">
        <f t="shared" si="17"/>
        <v>361.17669253988788</v>
      </c>
      <c r="AQ24" s="74">
        <f t="shared" si="18"/>
        <v>0</v>
      </c>
      <c r="AR24" s="74">
        <f t="shared" si="19"/>
        <v>280.48486932599729</v>
      </c>
      <c r="AS24" s="111">
        <f t="shared" si="20"/>
        <v>641.66156186588523</v>
      </c>
      <c r="AU24" s="45" t="s">
        <v>57</v>
      </c>
      <c r="AV24" s="97" t="s">
        <v>136</v>
      </c>
      <c r="AW24" s="80">
        <v>2016</v>
      </c>
      <c r="AX24" s="127">
        <v>482.74841256219997</v>
      </c>
      <c r="AY24" s="128">
        <v>952</v>
      </c>
      <c r="AZ24" s="40">
        <f t="shared" si="21"/>
        <v>44.412853955722397</v>
      </c>
      <c r="BA24" s="41"/>
    </row>
    <row r="25" spans="1:53" ht="12.95" customHeight="1" x14ac:dyDescent="0.2">
      <c r="A25" s="23">
        <v>18</v>
      </c>
      <c r="B25" s="33" t="s">
        <v>74</v>
      </c>
      <c r="C25" s="25" t="s">
        <v>46</v>
      </c>
      <c r="D25" s="26"/>
      <c r="E25" s="46">
        <v>762</v>
      </c>
      <c r="F25" s="27">
        <v>1525</v>
      </c>
      <c r="G25" s="27">
        <v>1075</v>
      </c>
      <c r="H25" s="26"/>
      <c r="I25" s="28">
        <f t="shared" si="0"/>
        <v>0</v>
      </c>
      <c r="J25" s="28">
        <f t="shared" si="1"/>
        <v>73.273676227247648</v>
      </c>
      <c r="K25" s="28">
        <f t="shared" si="2"/>
        <v>0</v>
      </c>
      <c r="L25" s="28">
        <f t="shared" si="3"/>
        <v>186.58420561935839</v>
      </c>
      <c r="M25" s="28">
        <f t="shared" si="4"/>
        <v>139.95375210217719</v>
      </c>
      <c r="N25" s="28">
        <f t="shared" si="5"/>
        <v>142.85891482364804</v>
      </c>
      <c r="O25" s="31"/>
      <c r="P25" s="31"/>
      <c r="Q25" s="31"/>
      <c r="R25" s="31">
        <f t="shared" si="6"/>
        <v>73.273676227247648</v>
      </c>
      <c r="S25" s="31">
        <f t="shared" si="7"/>
        <v>186.58420561935839</v>
      </c>
      <c r="T25" s="31">
        <f t="shared" si="8"/>
        <v>0</v>
      </c>
      <c r="U25" s="111">
        <f t="shared" si="9"/>
        <v>259.85788184660601</v>
      </c>
      <c r="V25" s="98">
        <v>1525</v>
      </c>
      <c r="W25" s="27">
        <v>1075</v>
      </c>
      <c r="X25" s="26"/>
      <c r="Y25" s="26">
        <v>5338</v>
      </c>
      <c r="Z25" s="28">
        <f t="shared" si="10"/>
        <v>175.27450523371613</v>
      </c>
      <c r="AA25" s="28">
        <f t="shared" si="11"/>
        <v>131.40300440889052</v>
      </c>
      <c r="AB25" s="28">
        <f t="shared" si="12"/>
        <v>171.62194759701029</v>
      </c>
      <c r="AC25" s="31"/>
      <c r="AD25" s="31"/>
      <c r="AE25" s="31"/>
      <c r="AF25" s="31">
        <f t="shared" si="13"/>
        <v>171.62194759701029</v>
      </c>
      <c r="AG25" s="31">
        <f t="shared" si="14"/>
        <v>0</v>
      </c>
      <c r="AH25" s="31">
        <f t="shared" si="15"/>
        <v>251.92208683713744</v>
      </c>
      <c r="AI25" s="111">
        <f t="shared" si="16"/>
        <v>423.54403443414776</v>
      </c>
      <c r="AJ25" s="165"/>
      <c r="AK25" s="165">
        <v>5338</v>
      </c>
      <c r="AL25" s="162">
        <v>6468</v>
      </c>
      <c r="AM25" s="74"/>
      <c r="AN25" s="74"/>
      <c r="AO25" s="147"/>
      <c r="AP25" s="74">
        <f t="shared" si="17"/>
        <v>0</v>
      </c>
      <c r="AQ25" s="74">
        <f t="shared" si="18"/>
        <v>206.118071048567</v>
      </c>
      <c r="AR25" s="74">
        <f t="shared" si="19"/>
        <v>407.7716643741403</v>
      </c>
      <c r="AS25" s="111">
        <f t="shared" si="20"/>
        <v>613.8897354227073</v>
      </c>
      <c r="AU25" s="45" t="s">
        <v>57</v>
      </c>
      <c r="AV25" s="97" t="s">
        <v>71</v>
      </c>
      <c r="AW25" s="80">
        <v>2016</v>
      </c>
      <c r="AX25" s="127">
        <v>482.74841256219997</v>
      </c>
      <c r="AY25" s="128">
        <v>902.6</v>
      </c>
      <c r="AZ25" s="40">
        <f t="shared" si="21"/>
        <v>20.565082375149728</v>
      </c>
      <c r="BA25" s="66"/>
    </row>
    <row r="26" spans="1:53" ht="12.95" customHeight="1" thickBot="1" x14ac:dyDescent="0.25">
      <c r="A26" s="23">
        <v>19</v>
      </c>
      <c r="B26" s="33" t="s">
        <v>72</v>
      </c>
      <c r="C26" s="25" t="s">
        <v>30</v>
      </c>
      <c r="D26" s="26"/>
      <c r="E26" s="36"/>
      <c r="F26" s="26"/>
      <c r="G26" s="27">
        <v>2689</v>
      </c>
      <c r="H26" s="26"/>
      <c r="I26" s="28">
        <f t="shared" si="0"/>
        <v>0</v>
      </c>
      <c r="J26" s="28">
        <f t="shared" si="1"/>
        <v>0</v>
      </c>
      <c r="K26" s="28">
        <f t="shared" si="2"/>
        <v>0</v>
      </c>
      <c r="L26" s="28">
        <f t="shared" si="3"/>
        <v>0</v>
      </c>
      <c r="M26" s="28">
        <f t="shared" si="4"/>
        <v>350.07966456070181</v>
      </c>
      <c r="N26" s="28">
        <f t="shared" si="5"/>
        <v>357.3466250798042</v>
      </c>
      <c r="O26" s="31"/>
      <c r="P26" s="31"/>
      <c r="Q26" s="31"/>
      <c r="R26" s="31">
        <f t="shared" si="6"/>
        <v>0</v>
      </c>
      <c r="S26" s="31">
        <f t="shared" si="7"/>
        <v>357.3466250798042</v>
      </c>
      <c r="T26" s="74">
        <f t="shared" si="8"/>
        <v>0</v>
      </c>
      <c r="U26" s="111">
        <f t="shared" si="9"/>
        <v>357.3466250798042</v>
      </c>
      <c r="V26" s="107"/>
      <c r="W26" s="27">
        <v>2689</v>
      </c>
      <c r="X26" s="26"/>
      <c r="Y26" s="26">
        <v>4531</v>
      </c>
      <c r="Z26" s="28">
        <f t="shared" si="10"/>
        <v>0</v>
      </c>
      <c r="AA26" s="28">
        <f t="shared" si="11"/>
        <v>328.69086405163404</v>
      </c>
      <c r="AB26" s="28">
        <f t="shared" si="12"/>
        <v>0</v>
      </c>
      <c r="AC26" s="31"/>
      <c r="AD26" s="31"/>
      <c r="AE26" s="31"/>
      <c r="AF26" s="31">
        <f t="shared" si="13"/>
        <v>328.69086405163404</v>
      </c>
      <c r="AG26" s="74">
        <f t="shared" si="14"/>
        <v>0</v>
      </c>
      <c r="AH26" s="31">
        <f t="shared" si="15"/>
        <v>213.83645100394713</v>
      </c>
      <c r="AI26" s="111">
        <f t="shared" si="16"/>
        <v>542.5273150555812</v>
      </c>
      <c r="AJ26" s="165"/>
      <c r="AK26" s="165">
        <v>4531</v>
      </c>
      <c r="AL26" s="163">
        <v>5825</v>
      </c>
      <c r="AM26" s="74"/>
      <c r="AN26" s="74"/>
      <c r="AO26" s="160">
        <f>$AZ$27</f>
        <v>52.819260087116007</v>
      </c>
      <c r="AP26" s="74">
        <f t="shared" si="17"/>
        <v>0</v>
      </c>
      <c r="AQ26" s="74">
        <f t="shared" si="18"/>
        <v>174.95709627595676</v>
      </c>
      <c r="AR26" s="74">
        <f t="shared" si="19"/>
        <v>367.23406694176987</v>
      </c>
      <c r="AS26" s="111">
        <f t="shared" si="20"/>
        <v>595.01042330484256</v>
      </c>
      <c r="AU26" s="156" t="s">
        <v>45</v>
      </c>
      <c r="AV26" s="146" t="s">
        <v>140</v>
      </c>
      <c r="AW26" s="154">
        <v>2017</v>
      </c>
      <c r="AX26" s="127">
        <v>519.10820724438338</v>
      </c>
      <c r="AY26" s="146">
        <v>960.94</v>
      </c>
      <c r="AZ26" s="40">
        <f t="shared" si="21"/>
        <v>52.398782439248087</v>
      </c>
      <c r="BA26" s="66"/>
    </row>
    <row r="27" spans="1:53" ht="12.95" customHeight="1" thickBot="1" x14ac:dyDescent="0.25">
      <c r="A27" s="23">
        <v>20</v>
      </c>
      <c r="B27" s="33" t="s">
        <v>43</v>
      </c>
      <c r="C27" s="25" t="s">
        <v>46</v>
      </c>
      <c r="D27" s="36"/>
      <c r="E27" s="27">
        <v>2928</v>
      </c>
      <c r="F27" s="34">
        <v>2403</v>
      </c>
      <c r="G27" s="26"/>
      <c r="H27" s="34">
        <v>7603</v>
      </c>
      <c r="I27" s="28">
        <f t="shared" si="0"/>
        <v>0</v>
      </c>
      <c r="J27" s="28">
        <f t="shared" si="1"/>
        <v>281.55554329840044</v>
      </c>
      <c r="K27" s="28">
        <f t="shared" si="2"/>
        <v>0</v>
      </c>
      <c r="L27" s="28">
        <f t="shared" si="3"/>
        <v>294.00776793660208</v>
      </c>
      <c r="M27" s="28">
        <f t="shared" si="4"/>
        <v>0</v>
      </c>
      <c r="N27" s="28">
        <f t="shared" si="5"/>
        <v>0</v>
      </c>
      <c r="O27" s="31"/>
      <c r="P27" s="31"/>
      <c r="Q27" s="31"/>
      <c r="R27" s="31">
        <f t="shared" si="6"/>
        <v>281.55554329840044</v>
      </c>
      <c r="S27" s="31">
        <f t="shared" si="7"/>
        <v>294.00776793660208</v>
      </c>
      <c r="T27" s="44">
        <f>$BA$11</f>
        <v>433.32800131695586</v>
      </c>
      <c r="U27" s="111">
        <f t="shared" si="9"/>
        <v>727.33576925355806</v>
      </c>
      <c r="V27" s="106">
        <v>2403</v>
      </c>
      <c r="W27" s="26"/>
      <c r="X27" s="34">
        <v>7603</v>
      </c>
      <c r="Y27" s="34">
        <v>6432</v>
      </c>
      <c r="Z27" s="28">
        <f t="shared" si="10"/>
        <v>276.18664660761959</v>
      </c>
      <c r="AA27" s="28">
        <f t="shared" si="11"/>
        <v>0</v>
      </c>
      <c r="AB27" s="28">
        <f t="shared" si="12"/>
        <v>270.43117382007591</v>
      </c>
      <c r="AC27" s="31"/>
      <c r="AD27" s="31"/>
      <c r="AE27" s="31"/>
      <c r="AF27" s="31">
        <f t="shared" si="13"/>
        <v>270.43117382007591</v>
      </c>
      <c r="AG27" s="44">
        <f>$BA$11*$AG$5/$AH$5</f>
        <v>354.54109198660024</v>
      </c>
      <c r="AH27" s="31">
        <f t="shared" ref="AH27:AH58" si="22">Y27/Y$2*Y$5*AH$5</f>
        <v>303.55242835078087</v>
      </c>
      <c r="AI27" s="111">
        <f t="shared" si="16"/>
        <v>658.09352033738128</v>
      </c>
      <c r="AJ27" s="164">
        <v>7603</v>
      </c>
      <c r="AK27" s="164">
        <v>6432</v>
      </c>
      <c r="AL27" s="166"/>
      <c r="AM27" s="74"/>
      <c r="AN27" s="74"/>
      <c r="AO27" s="147"/>
      <c r="AP27" s="44">
        <f>$BA$11*$R$5/$T$5</f>
        <v>334.84436465401131</v>
      </c>
      <c r="AQ27" s="74">
        <f t="shared" ref="AQ27:AQ58" si="23">AK27/AK$2*AK$5*AQ$5</f>
        <v>248.36107774154797</v>
      </c>
      <c r="AR27" s="74">
        <f t="shared" ref="AR27:AR58" si="24">AL27/AL$2*AL$5*AR$5</f>
        <v>0</v>
      </c>
      <c r="AS27" s="111">
        <f t="shared" si="20"/>
        <v>583.20544239555932</v>
      </c>
      <c r="AU27" s="156" t="s">
        <v>72</v>
      </c>
      <c r="AV27" s="146" t="s">
        <v>140</v>
      </c>
      <c r="AW27" s="154">
        <v>2017</v>
      </c>
      <c r="AX27" s="127">
        <v>519.10820724438338</v>
      </c>
      <c r="AY27" s="155">
        <v>961.75</v>
      </c>
      <c r="AZ27" s="40">
        <f t="shared" si="21"/>
        <v>52.819260087116007</v>
      </c>
      <c r="BA27" s="66"/>
    </row>
    <row r="28" spans="1:53" ht="12.95" customHeight="1" thickBot="1" x14ac:dyDescent="0.25">
      <c r="A28" s="23">
        <v>21</v>
      </c>
      <c r="B28" s="33" t="s">
        <v>64</v>
      </c>
      <c r="C28" s="25" t="s">
        <v>30</v>
      </c>
      <c r="D28" s="36"/>
      <c r="E28" s="34">
        <v>2089</v>
      </c>
      <c r="F28" s="36"/>
      <c r="G28" s="27">
        <v>2029</v>
      </c>
      <c r="H28" s="34">
        <v>6257</v>
      </c>
      <c r="I28" s="28">
        <f t="shared" si="0"/>
        <v>0</v>
      </c>
      <c r="J28" s="28">
        <f t="shared" si="1"/>
        <v>200.87757170435742</v>
      </c>
      <c r="K28" s="28">
        <f t="shared" si="2"/>
        <v>0</v>
      </c>
      <c r="L28" s="28">
        <f t="shared" si="3"/>
        <v>0</v>
      </c>
      <c r="M28" s="28">
        <f t="shared" si="4"/>
        <v>264.154570246807</v>
      </c>
      <c r="N28" s="28">
        <f t="shared" si="5"/>
        <v>269.63789597877383</v>
      </c>
      <c r="O28" s="31"/>
      <c r="P28" s="31"/>
      <c r="Q28" s="31"/>
      <c r="R28" s="31">
        <f t="shared" si="6"/>
        <v>200.87757170435742</v>
      </c>
      <c r="S28" s="31">
        <f t="shared" si="7"/>
        <v>269.63789597877383</v>
      </c>
      <c r="T28" s="31">
        <f t="shared" ref="T28:T59" si="25">H28/H$2*H$5*T$5</f>
        <v>370.99504096593358</v>
      </c>
      <c r="U28" s="111">
        <f t="shared" si="9"/>
        <v>640.63293694470735</v>
      </c>
      <c r="V28" s="108"/>
      <c r="W28" s="27">
        <v>2029</v>
      </c>
      <c r="X28" s="34">
        <v>6257</v>
      </c>
      <c r="Y28" s="34">
        <v>7609</v>
      </c>
      <c r="Z28" s="28">
        <f t="shared" si="10"/>
        <v>0</v>
      </c>
      <c r="AA28" s="28">
        <f t="shared" si="11"/>
        <v>248.01553111222222</v>
      </c>
      <c r="AB28" s="28">
        <f t="shared" si="12"/>
        <v>0</v>
      </c>
      <c r="AC28" s="31"/>
      <c r="AD28" s="31"/>
      <c r="AE28" s="31"/>
      <c r="AF28" s="31">
        <f t="shared" si="13"/>
        <v>248.01553111222222</v>
      </c>
      <c r="AG28" s="31">
        <f t="shared" ref="AG28:AG59" si="26">X28/X$2*X$5*AG$5</f>
        <v>303.5413971539457</v>
      </c>
      <c r="AH28" s="31">
        <f t="shared" si="22"/>
        <v>359.0998798695727</v>
      </c>
      <c r="AI28" s="111">
        <f t="shared" si="16"/>
        <v>662.64127702351846</v>
      </c>
      <c r="AJ28" s="164">
        <v>6257</v>
      </c>
      <c r="AK28" s="164">
        <v>7609</v>
      </c>
      <c r="AL28" s="162">
        <v>4463</v>
      </c>
      <c r="AM28" s="74"/>
      <c r="AN28" s="74"/>
      <c r="AO28" s="147"/>
      <c r="AP28" s="74">
        <f t="shared" ref="AP28:AP59" si="27">AJ28/AJ$2*AJ$5*AP$5</f>
        <v>286.67798620094868</v>
      </c>
      <c r="AQ28" s="74">
        <f t="shared" si="23"/>
        <v>293.80899262055948</v>
      </c>
      <c r="AR28" s="74">
        <f t="shared" si="24"/>
        <v>281.36749197615768</v>
      </c>
      <c r="AS28" s="111">
        <f t="shared" si="20"/>
        <v>580.48697882150816</v>
      </c>
      <c r="AU28" s="156" t="s">
        <v>57</v>
      </c>
      <c r="AV28" s="146" t="s">
        <v>139</v>
      </c>
      <c r="AW28" s="154">
        <v>2017</v>
      </c>
      <c r="AX28" s="127">
        <v>519.10820724438338</v>
      </c>
      <c r="AY28" s="155">
        <v>867.45</v>
      </c>
      <c r="AZ28" s="40">
        <f t="shared" si="21"/>
        <v>3.8673561439706794</v>
      </c>
    </row>
    <row r="29" spans="1:53" ht="12.95" customHeight="1" thickBot="1" x14ac:dyDescent="0.25">
      <c r="A29" s="23">
        <v>22</v>
      </c>
      <c r="B29" s="33" t="s">
        <v>73</v>
      </c>
      <c r="C29" s="25" t="s">
        <v>30</v>
      </c>
      <c r="D29" s="26"/>
      <c r="E29" s="34">
        <v>1797</v>
      </c>
      <c r="F29" s="27">
        <v>2163</v>
      </c>
      <c r="G29" s="46">
        <v>718</v>
      </c>
      <c r="H29" s="27">
        <v>5318</v>
      </c>
      <c r="I29" s="28">
        <f t="shared" si="0"/>
        <v>0</v>
      </c>
      <c r="J29" s="28">
        <f t="shared" si="1"/>
        <v>172.79894511858797</v>
      </c>
      <c r="K29" s="28">
        <f t="shared" si="2"/>
        <v>0</v>
      </c>
      <c r="L29" s="28">
        <f t="shared" si="3"/>
        <v>264.64369623257193</v>
      </c>
      <c r="M29" s="28">
        <f t="shared" si="4"/>
        <v>93.476087450570432</v>
      </c>
      <c r="N29" s="28">
        <f t="shared" si="5"/>
        <v>95.416465900817926</v>
      </c>
      <c r="O29" s="31"/>
      <c r="P29" s="31"/>
      <c r="Q29" s="31"/>
      <c r="R29" s="31">
        <f t="shared" si="6"/>
        <v>172.79894511858797</v>
      </c>
      <c r="S29" s="31">
        <f t="shared" si="7"/>
        <v>264.64369623257193</v>
      </c>
      <c r="T29" s="31">
        <f t="shared" si="25"/>
        <v>315.31910306166452</v>
      </c>
      <c r="U29" s="111">
        <f t="shared" si="9"/>
        <v>579.96279929423633</v>
      </c>
      <c r="V29" s="98">
        <v>2163</v>
      </c>
      <c r="W29" s="46">
        <v>718</v>
      </c>
      <c r="X29" s="27">
        <v>5318</v>
      </c>
      <c r="Y29" s="27">
        <v>5186</v>
      </c>
      <c r="Z29" s="28">
        <f t="shared" si="10"/>
        <v>248.60246217739544</v>
      </c>
      <c r="AA29" s="28">
        <f t="shared" si="11"/>
        <v>87.764983409845016</v>
      </c>
      <c r="AB29" s="28">
        <f t="shared" si="12"/>
        <v>243.42181813267757</v>
      </c>
      <c r="AC29" s="31"/>
      <c r="AD29" s="31"/>
      <c r="AE29" s="31"/>
      <c r="AF29" s="31">
        <f t="shared" si="13"/>
        <v>243.42181813267757</v>
      </c>
      <c r="AG29" s="31">
        <f t="shared" si="26"/>
        <v>257.98835705045281</v>
      </c>
      <c r="AH29" s="31">
        <f t="shared" si="22"/>
        <v>244.74858417710658</v>
      </c>
      <c r="AI29" s="111">
        <f t="shared" si="16"/>
        <v>502.73694122755933</v>
      </c>
      <c r="AJ29" s="161">
        <v>5318</v>
      </c>
      <c r="AK29" s="161">
        <v>5186</v>
      </c>
      <c r="AL29" s="162">
        <v>4725</v>
      </c>
      <c r="AM29" s="74"/>
      <c r="AN29" s="74"/>
      <c r="AO29" s="147"/>
      <c r="AP29" s="74">
        <f t="shared" si="27"/>
        <v>243.65567054764986</v>
      </c>
      <c r="AQ29" s="74">
        <f t="shared" si="23"/>
        <v>200.24884159945086</v>
      </c>
      <c r="AR29" s="74">
        <f t="shared" si="24"/>
        <v>297.88514442916096</v>
      </c>
      <c r="AS29" s="111">
        <f t="shared" si="20"/>
        <v>541.54081497681079</v>
      </c>
    </row>
    <row r="30" spans="1:53" ht="12.95" customHeight="1" thickBot="1" x14ac:dyDescent="0.25">
      <c r="A30" s="23">
        <v>23</v>
      </c>
      <c r="B30" s="33" t="s">
        <v>69</v>
      </c>
      <c r="C30" s="25" t="s">
        <v>46</v>
      </c>
      <c r="D30" s="26"/>
      <c r="E30" s="36"/>
      <c r="F30" s="36"/>
      <c r="G30" s="27">
        <v>2509</v>
      </c>
      <c r="H30" s="27">
        <v>6115</v>
      </c>
      <c r="I30" s="28">
        <f t="shared" si="0"/>
        <v>0</v>
      </c>
      <c r="J30" s="28">
        <f t="shared" si="1"/>
        <v>0</v>
      </c>
      <c r="K30" s="28">
        <f t="shared" si="2"/>
        <v>0</v>
      </c>
      <c r="L30" s="28">
        <f t="shared" si="3"/>
        <v>0</v>
      </c>
      <c r="M30" s="28">
        <f t="shared" si="4"/>
        <v>326.64554792963958</v>
      </c>
      <c r="N30" s="28">
        <f t="shared" si="5"/>
        <v>333.42606259770497</v>
      </c>
      <c r="O30" s="31"/>
      <c r="P30" s="31"/>
      <c r="Q30" s="31"/>
      <c r="R30" s="31">
        <f t="shared" si="6"/>
        <v>0</v>
      </c>
      <c r="S30" s="31">
        <f t="shared" si="7"/>
        <v>333.42606259770497</v>
      </c>
      <c r="T30" s="74">
        <f t="shared" si="25"/>
        <v>362.5754635618801</v>
      </c>
      <c r="U30" s="111">
        <f t="shared" si="9"/>
        <v>696.00152615958507</v>
      </c>
      <c r="V30" s="108"/>
      <c r="W30" s="27">
        <v>2509</v>
      </c>
      <c r="X30" s="27">
        <v>6115</v>
      </c>
      <c r="Y30" s="27">
        <v>6113</v>
      </c>
      <c r="Z30" s="28">
        <f t="shared" si="10"/>
        <v>0</v>
      </c>
      <c r="AA30" s="28">
        <f t="shared" si="11"/>
        <v>306.68850052270352</v>
      </c>
      <c r="AB30" s="28">
        <f t="shared" si="12"/>
        <v>0</v>
      </c>
      <c r="AC30" s="31"/>
      <c r="AD30" s="31"/>
      <c r="AE30" s="31"/>
      <c r="AF30" s="31">
        <f t="shared" si="13"/>
        <v>306.68850052270352</v>
      </c>
      <c r="AG30" s="74">
        <f t="shared" si="26"/>
        <v>296.65265200517462</v>
      </c>
      <c r="AH30" s="31">
        <f t="shared" si="22"/>
        <v>288.49751158400551</v>
      </c>
      <c r="AI30" s="111">
        <f t="shared" si="16"/>
        <v>603.34115252787819</v>
      </c>
      <c r="AJ30" s="161">
        <v>6115</v>
      </c>
      <c r="AK30" s="161">
        <v>6113</v>
      </c>
      <c r="AL30" s="166"/>
      <c r="AM30" s="74"/>
      <c r="AN30" s="74"/>
      <c r="AO30" s="147"/>
      <c r="AP30" s="74">
        <f t="shared" si="27"/>
        <v>280.17194911599825</v>
      </c>
      <c r="AQ30" s="74">
        <f t="shared" si="23"/>
        <v>236.04341856873177</v>
      </c>
      <c r="AR30" s="74">
        <f t="shared" si="24"/>
        <v>0</v>
      </c>
      <c r="AS30" s="111">
        <f t="shared" si="20"/>
        <v>516.21536768473004</v>
      </c>
    </row>
    <row r="31" spans="1:53" ht="12.95" customHeight="1" x14ac:dyDescent="0.2">
      <c r="A31" s="23">
        <v>24</v>
      </c>
      <c r="B31" s="33" t="s">
        <v>31</v>
      </c>
      <c r="C31" s="25" t="s">
        <v>32</v>
      </c>
      <c r="D31" s="27">
        <v>5550</v>
      </c>
      <c r="E31" s="27">
        <v>4037</v>
      </c>
      <c r="F31" s="27">
        <v>2798</v>
      </c>
      <c r="G31" s="27">
        <v>2763</v>
      </c>
      <c r="H31" s="26"/>
      <c r="I31" s="28">
        <f t="shared" si="0"/>
        <v>334.10056657223794</v>
      </c>
      <c r="J31" s="28">
        <f t="shared" si="1"/>
        <v>388.19662851627135</v>
      </c>
      <c r="K31" s="28">
        <f t="shared" si="2"/>
        <v>353.13740178090569</v>
      </c>
      <c r="L31" s="28">
        <f t="shared" si="3"/>
        <v>342.33613594948508</v>
      </c>
      <c r="M31" s="28">
        <f t="shared" si="4"/>
        <v>359.71369028680516</v>
      </c>
      <c r="N31" s="28">
        <f t="shared" si="5"/>
        <v>367.18063410022273</v>
      </c>
      <c r="O31" s="31">
        <f>$AZ$16</f>
        <v>4.2507530822531852</v>
      </c>
      <c r="P31" s="31">
        <f>$AZ$18</f>
        <v>27.709584894944264</v>
      </c>
      <c r="Q31" s="31">
        <f>$AZ$21+$AZ$22</f>
        <v>34.998476347848339</v>
      </c>
      <c r="R31" s="31">
        <f t="shared" si="6"/>
        <v>388.19662851627135</v>
      </c>
      <c r="S31" s="31">
        <f t="shared" si="7"/>
        <v>367.18063410022273</v>
      </c>
      <c r="T31" s="74">
        <f t="shared" si="25"/>
        <v>0</v>
      </c>
      <c r="U31" s="111">
        <f t="shared" si="9"/>
        <v>787.3376005936916</v>
      </c>
      <c r="V31" s="98">
        <v>2798</v>
      </c>
      <c r="W31" s="27">
        <v>2763</v>
      </c>
      <c r="X31" s="26"/>
      <c r="Y31" s="26">
        <v>9973</v>
      </c>
      <c r="Z31" s="28">
        <f t="shared" si="10"/>
        <v>321.58561681569688</v>
      </c>
      <c r="AA31" s="28">
        <f t="shared" si="11"/>
        <v>337.73628016908322</v>
      </c>
      <c r="AB31" s="28">
        <f t="shared" si="12"/>
        <v>314.88407172225232</v>
      </c>
      <c r="AC31" s="31">
        <f>$AZ$18*$AF$5/$AH$5</f>
        <v>19.519783167163204</v>
      </c>
      <c r="AD31" s="31">
        <f>($AZ$21+$AZ$22)*$AG$5/$AH$5</f>
        <v>28.635117011875916</v>
      </c>
      <c r="AE31" s="31">
        <f>$AZ$24+$AZ$25</f>
        <v>64.977936330872126</v>
      </c>
      <c r="AF31" s="31">
        <f t="shared" si="13"/>
        <v>337.73628016908322</v>
      </c>
      <c r="AG31" s="74">
        <f t="shared" si="26"/>
        <v>0</v>
      </c>
      <c r="AH31" s="31">
        <f t="shared" si="22"/>
        <v>470.66672387163209</v>
      </c>
      <c r="AI31" s="111">
        <f t="shared" si="16"/>
        <v>892.90072353875064</v>
      </c>
      <c r="AJ31" s="165"/>
      <c r="AK31" s="165">
        <v>9973</v>
      </c>
      <c r="AL31" s="166"/>
      <c r="AM31" s="74">
        <f>($AZ$21+$AZ$22)*$R$5/$T$5</f>
        <v>27.044277177882808</v>
      </c>
      <c r="AN31" s="74">
        <f>($AZ$24+$AZ$25)*$AG$5/$AH$5</f>
        <v>53.163766088895372</v>
      </c>
      <c r="AO31" s="160">
        <f>$AZ$28</f>
        <v>3.8673561439706794</v>
      </c>
      <c r="AP31" s="74">
        <f t="shared" si="27"/>
        <v>0</v>
      </c>
      <c r="AQ31" s="74">
        <f t="shared" si="23"/>
        <v>385.09095589497167</v>
      </c>
      <c r="AR31" s="74">
        <f t="shared" si="24"/>
        <v>0</v>
      </c>
      <c r="AS31" s="111">
        <f t="shared" si="20"/>
        <v>465.29899916174986</v>
      </c>
    </row>
    <row r="32" spans="1:53" ht="12.95" customHeight="1" x14ac:dyDescent="0.2">
      <c r="A32" s="23">
        <v>25</v>
      </c>
      <c r="B32" s="33" t="s">
        <v>106</v>
      </c>
      <c r="C32" s="157" t="s">
        <v>32</v>
      </c>
      <c r="D32" s="26"/>
      <c r="E32" s="26"/>
      <c r="F32" s="26"/>
      <c r="G32" s="26"/>
      <c r="H32" s="26"/>
      <c r="I32" s="28">
        <f t="shared" si="0"/>
        <v>0</v>
      </c>
      <c r="J32" s="28">
        <f t="shared" si="1"/>
        <v>0</v>
      </c>
      <c r="K32" s="28">
        <f t="shared" si="2"/>
        <v>0</v>
      </c>
      <c r="L32" s="28">
        <f t="shared" si="3"/>
        <v>0</v>
      </c>
      <c r="M32" s="28">
        <f t="shared" si="4"/>
        <v>0</v>
      </c>
      <c r="N32" s="28">
        <f t="shared" si="5"/>
        <v>0</v>
      </c>
      <c r="O32" s="31"/>
      <c r="P32" s="31"/>
      <c r="Q32" s="31"/>
      <c r="R32" s="31">
        <f t="shared" si="6"/>
        <v>0</v>
      </c>
      <c r="S32" s="31">
        <f t="shared" si="7"/>
        <v>0</v>
      </c>
      <c r="T32" s="31">
        <f t="shared" si="25"/>
        <v>0</v>
      </c>
      <c r="U32" s="111">
        <f t="shared" si="9"/>
        <v>0</v>
      </c>
      <c r="V32" s="107"/>
      <c r="W32" s="26"/>
      <c r="X32" s="26"/>
      <c r="Y32" s="26"/>
      <c r="Z32" s="28">
        <f t="shared" si="10"/>
        <v>0</v>
      </c>
      <c r="AA32" s="28">
        <f t="shared" si="11"/>
        <v>0</v>
      </c>
      <c r="AB32" s="28">
        <f t="shared" si="12"/>
        <v>0</v>
      </c>
      <c r="AC32" s="31"/>
      <c r="AD32" s="31"/>
      <c r="AE32" s="31"/>
      <c r="AF32" s="31">
        <f t="shared" si="13"/>
        <v>0</v>
      </c>
      <c r="AG32" s="31">
        <f t="shared" si="26"/>
        <v>0</v>
      </c>
      <c r="AH32" s="31">
        <f t="shared" si="22"/>
        <v>0</v>
      </c>
      <c r="AI32" s="111">
        <f t="shared" si="16"/>
        <v>0</v>
      </c>
      <c r="AJ32" s="165"/>
      <c r="AK32" s="165"/>
      <c r="AL32" s="163">
        <v>5997</v>
      </c>
      <c r="AM32" s="74"/>
      <c r="AN32" s="74"/>
      <c r="AO32" s="147"/>
      <c r="AP32" s="74">
        <f t="shared" si="27"/>
        <v>0</v>
      </c>
      <c r="AQ32" s="74">
        <f t="shared" si="23"/>
        <v>0</v>
      </c>
      <c r="AR32" s="74">
        <f t="shared" si="24"/>
        <v>378.07771664374138</v>
      </c>
      <c r="AS32" s="111">
        <f t="shared" si="20"/>
        <v>378.07771664374138</v>
      </c>
    </row>
    <row r="33" spans="1:45" ht="12.95" customHeight="1" x14ac:dyDescent="0.2">
      <c r="A33" s="23">
        <v>26</v>
      </c>
      <c r="B33" s="33" t="s">
        <v>76</v>
      </c>
      <c r="C33" s="25" t="s">
        <v>30</v>
      </c>
      <c r="D33" s="26"/>
      <c r="E33" s="34">
        <v>2117</v>
      </c>
      <c r="F33" s="26"/>
      <c r="G33" s="26"/>
      <c r="H33" s="34">
        <v>5888</v>
      </c>
      <c r="I33" s="28">
        <f t="shared" si="0"/>
        <v>0</v>
      </c>
      <c r="J33" s="28">
        <f t="shared" si="1"/>
        <v>203.57004274682845</v>
      </c>
      <c r="K33" s="28">
        <f t="shared" si="2"/>
        <v>0</v>
      </c>
      <c r="L33" s="28">
        <f t="shared" si="3"/>
        <v>0</v>
      </c>
      <c r="M33" s="28">
        <f t="shared" si="4"/>
        <v>0</v>
      </c>
      <c r="N33" s="28">
        <f t="shared" si="5"/>
        <v>0</v>
      </c>
      <c r="O33" s="31"/>
      <c r="P33" s="31"/>
      <c r="Q33" s="31"/>
      <c r="R33" s="31">
        <f t="shared" si="6"/>
        <v>203.57004274682845</v>
      </c>
      <c r="S33" s="31">
        <f t="shared" si="7"/>
        <v>0</v>
      </c>
      <c r="T33" s="31">
        <f t="shared" si="25"/>
        <v>349.11599827511856</v>
      </c>
      <c r="U33" s="111">
        <f t="shared" si="9"/>
        <v>552.68604102194695</v>
      </c>
      <c r="V33" s="107"/>
      <c r="W33" s="26"/>
      <c r="X33" s="34">
        <v>5888</v>
      </c>
      <c r="Y33" s="34"/>
      <c r="Z33" s="28">
        <f t="shared" si="10"/>
        <v>0</v>
      </c>
      <c r="AA33" s="28">
        <f t="shared" si="11"/>
        <v>0</v>
      </c>
      <c r="AB33" s="28">
        <f t="shared" si="12"/>
        <v>0</v>
      </c>
      <c r="AC33" s="31"/>
      <c r="AD33" s="31"/>
      <c r="AE33" s="31"/>
      <c r="AF33" s="31">
        <f t="shared" si="13"/>
        <v>0</v>
      </c>
      <c r="AG33" s="31">
        <f t="shared" si="26"/>
        <v>285.64036222509702</v>
      </c>
      <c r="AH33" s="31">
        <f t="shared" si="22"/>
        <v>0</v>
      </c>
      <c r="AI33" s="111">
        <f t="shared" si="16"/>
        <v>285.64036222509702</v>
      </c>
      <c r="AJ33" s="164">
        <v>5888</v>
      </c>
      <c r="AK33" s="164"/>
      <c r="AL33" s="167"/>
      <c r="AM33" s="74"/>
      <c r="AN33" s="74"/>
      <c r="AO33" s="147"/>
      <c r="AP33" s="74">
        <f t="shared" si="27"/>
        <v>269.77145321259161</v>
      </c>
      <c r="AQ33" s="74">
        <f t="shared" si="23"/>
        <v>0</v>
      </c>
      <c r="AR33" s="74">
        <f t="shared" si="24"/>
        <v>0</v>
      </c>
      <c r="AS33" s="111">
        <f t="shared" si="20"/>
        <v>269.77145321259161</v>
      </c>
    </row>
    <row r="34" spans="1:45" ht="12.95" customHeight="1" x14ac:dyDescent="0.2">
      <c r="A34" s="23">
        <v>27</v>
      </c>
      <c r="B34" s="33" t="s">
        <v>80</v>
      </c>
      <c r="C34" s="25" t="s">
        <v>30</v>
      </c>
      <c r="D34" s="26"/>
      <c r="E34" s="47"/>
      <c r="F34" s="36"/>
      <c r="G34" s="36"/>
      <c r="H34" s="34">
        <v>4683</v>
      </c>
      <c r="I34" s="28">
        <f t="shared" si="0"/>
        <v>0</v>
      </c>
      <c r="J34" s="28">
        <f t="shared" si="1"/>
        <v>0</v>
      </c>
      <c r="K34" s="28">
        <f t="shared" si="2"/>
        <v>0</v>
      </c>
      <c r="L34" s="28">
        <f t="shared" si="3"/>
        <v>0</v>
      </c>
      <c r="M34" s="28">
        <f t="shared" si="4"/>
        <v>0</v>
      </c>
      <c r="N34" s="28">
        <f t="shared" si="5"/>
        <v>0</v>
      </c>
      <c r="O34" s="31"/>
      <c r="P34" s="31"/>
      <c r="Q34" s="31"/>
      <c r="R34" s="31">
        <f t="shared" si="6"/>
        <v>0</v>
      </c>
      <c r="S34" s="31">
        <f t="shared" si="7"/>
        <v>0</v>
      </c>
      <c r="T34" s="31">
        <f t="shared" si="25"/>
        <v>277.66817593790427</v>
      </c>
      <c r="U34" s="111">
        <f t="shared" si="9"/>
        <v>277.66817593790427</v>
      </c>
      <c r="V34" s="108"/>
      <c r="W34" s="36"/>
      <c r="X34" s="34">
        <v>4683</v>
      </c>
      <c r="Y34" s="34"/>
      <c r="Z34" s="28">
        <f t="shared" si="10"/>
        <v>0</v>
      </c>
      <c r="AA34" s="28">
        <f t="shared" si="11"/>
        <v>0</v>
      </c>
      <c r="AB34" s="28">
        <f t="shared" si="12"/>
        <v>0</v>
      </c>
      <c r="AC34" s="31"/>
      <c r="AD34" s="31"/>
      <c r="AE34" s="31"/>
      <c r="AF34" s="31">
        <f t="shared" si="13"/>
        <v>0</v>
      </c>
      <c r="AG34" s="31">
        <f t="shared" si="26"/>
        <v>227.18305304010346</v>
      </c>
      <c r="AH34" s="31">
        <f t="shared" si="22"/>
        <v>0</v>
      </c>
      <c r="AI34" s="111">
        <f t="shared" si="16"/>
        <v>227.18305304010346</v>
      </c>
      <c r="AJ34" s="164">
        <v>4683</v>
      </c>
      <c r="AK34" s="164"/>
      <c r="AL34" s="167"/>
      <c r="AM34" s="74"/>
      <c r="AN34" s="74"/>
      <c r="AO34" s="147"/>
      <c r="AP34" s="74">
        <f t="shared" si="27"/>
        <v>214.56177231565329</v>
      </c>
      <c r="AQ34" s="74">
        <f t="shared" si="23"/>
        <v>0</v>
      </c>
      <c r="AR34" s="74">
        <f t="shared" si="24"/>
        <v>0</v>
      </c>
      <c r="AS34" s="111">
        <f t="shared" si="20"/>
        <v>214.56177231565329</v>
      </c>
    </row>
    <row r="35" spans="1:45" ht="12.95" customHeight="1" x14ac:dyDescent="0.2">
      <c r="A35" s="23">
        <v>28</v>
      </c>
      <c r="B35" s="33" t="s">
        <v>83</v>
      </c>
      <c r="C35" s="25" t="s">
        <v>30</v>
      </c>
      <c r="D35" s="26"/>
      <c r="E35" s="26"/>
      <c r="F35" s="26"/>
      <c r="G35" s="36"/>
      <c r="H35" s="27">
        <v>3742</v>
      </c>
      <c r="I35" s="28">
        <f t="shared" si="0"/>
        <v>0</v>
      </c>
      <c r="J35" s="28">
        <f t="shared" si="1"/>
        <v>0</v>
      </c>
      <c r="K35" s="28">
        <f t="shared" si="2"/>
        <v>0</v>
      </c>
      <c r="L35" s="28">
        <f t="shared" si="3"/>
        <v>0</v>
      </c>
      <c r="M35" s="28">
        <f t="shared" si="4"/>
        <v>0</v>
      </c>
      <c r="N35" s="28">
        <f t="shared" si="5"/>
        <v>0</v>
      </c>
      <c r="O35" s="31"/>
      <c r="P35" s="31"/>
      <c r="Q35" s="31"/>
      <c r="R35" s="31">
        <f t="shared" si="6"/>
        <v>0</v>
      </c>
      <c r="S35" s="31">
        <f t="shared" si="7"/>
        <v>0</v>
      </c>
      <c r="T35" s="31">
        <f t="shared" si="25"/>
        <v>221.87365243639499</v>
      </c>
      <c r="U35" s="111">
        <f t="shared" si="9"/>
        <v>221.87365243639499</v>
      </c>
      <c r="V35" s="107"/>
      <c r="W35" s="36"/>
      <c r="X35" s="27">
        <v>3742</v>
      </c>
      <c r="Y35" s="27"/>
      <c r="Z35" s="28">
        <f t="shared" si="10"/>
        <v>0</v>
      </c>
      <c r="AA35" s="28">
        <f t="shared" si="11"/>
        <v>0</v>
      </c>
      <c r="AB35" s="28">
        <f t="shared" si="12"/>
        <v>0</v>
      </c>
      <c r="AC35" s="31"/>
      <c r="AD35" s="31"/>
      <c r="AE35" s="31"/>
      <c r="AF35" s="31">
        <f t="shared" si="13"/>
        <v>0</v>
      </c>
      <c r="AG35" s="31">
        <f t="shared" si="26"/>
        <v>181.53298835705047</v>
      </c>
      <c r="AH35" s="31">
        <f t="shared" si="22"/>
        <v>0</v>
      </c>
      <c r="AI35" s="111">
        <f t="shared" si="16"/>
        <v>181.53298835705047</v>
      </c>
      <c r="AJ35" s="161">
        <v>3742</v>
      </c>
      <c r="AK35" s="161"/>
      <c r="AL35" s="167"/>
      <c r="AM35" s="74"/>
      <c r="AN35" s="74"/>
      <c r="AO35" s="147"/>
      <c r="AP35" s="74">
        <f t="shared" si="27"/>
        <v>171.44782233721432</v>
      </c>
      <c r="AQ35" s="74">
        <f t="shared" si="23"/>
        <v>0</v>
      </c>
      <c r="AR35" s="74">
        <f t="shared" si="24"/>
        <v>0</v>
      </c>
      <c r="AS35" s="111">
        <f t="shared" si="20"/>
        <v>171.44782233721432</v>
      </c>
    </row>
    <row r="36" spans="1:45" ht="12.95" customHeight="1" x14ac:dyDescent="0.2">
      <c r="A36" s="23">
        <v>29</v>
      </c>
      <c r="B36" s="33" t="s">
        <v>77</v>
      </c>
      <c r="C36" s="25" t="s">
        <v>78</v>
      </c>
      <c r="D36" s="26"/>
      <c r="E36" s="27">
        <v>2709</v>
      </c>
      <c r="F36" s="34">
        <v>2277</v>
      </c>
      <c r="G36" s="26"/>
      <c r="H36" s="36"/>
      <c r="I36" s="28">
        <f t="shared" si="0"/>
        <v>0</v>
      </c>
      <c r="J36" s="28">
        <f t="shared" si="1"/>
        <v>260.49657335907335</v>
      </c>
      <c r="K36" s="28">
        <f t="shared" si="2"/>
        <v>0</v>
      </c>
      <c r="L36" s="28">
        <f t="shared" si="3"/>
        <v>278.59163029198629</v>
      </c>
      <c r="M36" s="28">
        <f t="shared" si="4"/>
        <v>0</v>
      </c>
      <c r="N36" s="28">
        <f t="shared" si="5"/>
        <v>0</v>
      </c>
      <c r="O36" s="31"/>
      <c r="P36" s="31"/>
      <c r="Q36" s="31"/>
      <c r="R36" s="31">
        <f t="shared" si="6"/>
        <v>260.49657335907335</v>
      </c>
      <c r="S36" s="31">
        <f t="shared" si="7"/>
        <v>278.59163029198629</v>
      </c>
      <c r="T36" s="31">
        <f t="shared" si="25"/>
        <v>0</v>
      </c>
      <c r="U36" s="111">
        <f t="shared" si="9"/>
        <v>539.08820365105964</v>
      </c>
      <c r="V36" s="106">
        <v>2277</v>
      </c>
      <c r="W36" s="26"/>
      <c r="X36" s="36"/>
      <c r="Y36" s="36"/>
      <c r="Z36" s="28">
        <f t="shared" si="10"/>
        <v>261.70494978175191</v>
      </c>
      <c r="AA36" s="28">
        <f t="shared" si="11"/>
        <v>0</v>
      </c>
      <c r="AB36" s="28">
        <f t="shared" si="12"/>
        <v>256.25126208419181</v>
      </c>
      <c r="AC36" s="31"/>
      <c r="AD36" s="31"/>
      <c r="AE36" s="31"/>
      <c r="AF36" s="31">
        <f t="shared" si="13"/>
        <v>256.25126208419181</v>
      </c>
      <c r="AG36" s="31">
        <f t="shared" si="26"/>
        <v>0</v>
      </c>
      <c r="AH36" s="31">
        <f t="shared" si="22"/>
        <v>0</v>
      </c>
      <c r="AI36" s="111">
        <f t="shared" si="16"/>
        <v>256.25126208419181</v>
      </c>
      <c r="AJ36" s="36"/>
      <c r="AK36" s="36"/>
      <c r="AL36" s="7"/>
      <c r="AM36" s="74"/>
      <c r="AN36" s="74"/>
      <c r="AO36" s="147"/>
      <c r="AP36" s="74">
        <f t="shared" si="27"/>
        <v>0</v>
      </c>
      <c r="AQ36" s="74">
        <f t="shared" si="23"/>
        <v>0</v>
      </c>
      <c r="AR36" s="74">
        <f t="shared" si="24"/>
        <v>0</v>
      </c>
      <c r="AS36" s="111">
        <f t="shared" si="20"/>
        <v>0</v>
      </c>
    </row>
    <row r="37" spans="1:45" ht="12.95" customHeight="1" x14ac:dyDescent="0.2">
      <c r="A37" s="23">
        <v>30</v>
      </c>
      <c r="B37" s="33" t="s">
        <v>79</v>
      </c>
      <c r="C37" s="25" t="s">
        <v>46</v>
      </c>
      <c r="D37" s="26"/>
      <c r="E37" s="26"/>
      <c r="F37" s="26"/>
      <c r="G37" s="34">
        <v>2060</v>
      </c>
      <c r="H37" s="26"/>
      <c r="I37" s="28">
        <f t="shared" si="0"/>
        <v>0</v>
      </c>
      <c r="J37" s="28">
        <f t="shared" si="1"/>
        <v>0</v>
      </c>
      <c r="K37" s="28">
        <f t="shared" si="2"/>
        <v>0</v>
      </c>
      <c r="L37" s="28">
        <f t="shared" si="3"/>
        <v>0</v>
      </c>
      <c r="M37" s="28">
        <f t="shared" si="4"/>
        <v>268.19044588882326</v>
      </c>
      <c r="N37" s="28">
        <f t="shared" si="5"/>
        <v>273.75754840624649</v>
      </c>
      <c r="O37" s="31"/>
      <c r="P37" s="31"/>
      <c r="Q37" s="31"/>
      <c r="R37" s="31">
        <f t="shared" si="6"/>
        <v>0</v>
      </c>
      <c r="S37" s="31">
        <f t="shared" si="7"/>
        <v>273.75754840624649</v>
      </c>
      <c r="T37" s="31">
        <f t="shared" si="25"/>
        <v>0</v>
      </c>
      <c r="U37" s="111">
        <f t="shared" si="9"/>
        <v>273.75754840624649</v>
      </c>
      <c r="V37" s="107"/>
      <c r="W37" s="34">
        <v>2060</v>
      </c>
      <c r="X37" s="26"/>
      <c r="Y37" s="26"/>
      <c r="Z37" s="28">
        <f t="shared" si="10"/>
        <v>0</v>
      </c>
      <c r="AA37" s="28">
        <f t="shared" si="11"/>
        <v>251.80482705331576</v>
      </c>
      <c r="AB37" s="28">
        <f t="shared" si="12"/>
        <v>0</v>
      </c>
      <c r="AC37" s="31"/>
      <c r="AD37" s="31"/>
      <c r="AE37" s="31"/>
      <c r="AF37" s="31">
        <f t="shared" si="13"/>
        <v>251.80482705331576</v>
      </c>
      <c r="AG37" s="31">
        <f t="shared" si="26"/>
        <v>0</v>
      </c>
      <c r="AH37" s="31">
        <f t="shared" si="22"/>
        <v>0</v>
      </c>
      <c r="AI37" s="111">
        <f t="shared" si="16"/>
        <v>251.80482705331576</v>
      </c>
      <c r="AJ37" s="26"/>
      <c r="AK37" s="26"/>
      <c r="AL37" s="7"/>
      <c r="AM37" s="74"/>
      <c r="AN37" s="74"/>
      <c r="AO37" s="147"/>
      <c r="AP37" s="74">
        <f t="shared" si="27"/>
        <v>0</v>
      </c>
      <c r="AQ37" s="74">
        <f t="shared" si="23"/>
        <v>0</v>
      </c>
      <c r="AR37" s="74">
        <f t="shared" si="24"/>
        <v>0</v>
      </c>
      <c r="AS37" s="111">
        <f t="shared" si="20"/>
        <v>0</v>
      </c>
    </row>
    <row r="38" spans="1:45" ht="12.95" customHeight="1" x14ac:dyDescent="0.2">
      <c r="A38" s="23">
        <v>31</v>
      </c>
      <c r="B38" s="33" t="s">
        <v>81</v>
      </c>
      <c r="C38" s="25" t="s">
        <v>82</v>
      </c>
      <c r="D38" s="26"/>
      <c r="E38" s="34">
        <v>1035</v>
      </c>
      <c r="F38" s="36"/>
      <c r="G38" s="27">
        <v>1776</v>
      </c>
      <c r="H38" s="36"/>
      <c r="I38" s="28">
        <f t="shared" si="0"/>
        <v>0</v>
      </c>
      <c r="J38" s="28">
        <f t="shared" si="1"/>
        <v>99.525268891340303</v>
      </c>
      <c r="K38" s="28">
        <f t="shared" si="2"/>
        <v>0</v>
      </c>
      <c r="L38" s="28">
        <f t="shared" si="3"/>
        <v>0</v>
      </c>
      <c r="M38" s="28">
        <f t="shared" si="4"/>
        <v>231.21661742648064</v>
      </c>
      <c r="N38" s="28">
        <f t="shared" si="5"/>
        <v>236.01621649004548</v>
      </c>
      <c r="O38" s="31"/>
      <c r="P38" s="31"/>
      <c r="Q38" s="31"/>
      <c r="R38" s="31">
        <f t="shared" si="6"/>
        <v>99.525268891340303</v>
      </c>
      <c r="S38" s="31">
        <f t="shared" si="7"/>
        <v>236.01621649004548</v>
      </c>
      <c r="T38" s="31">
        <f t="shared" si="25"/>
        <v>0</v>
      </c>
      <c r="U38" s="111">
        <f t="shared" si="9"/>
        <v>335.54148538138577</v>
      </c>
      <c r="V38" s="108"/>
      <c r="W38" s="27">
        <v>1776</v>
      </c>
      <c r="X38" s="36"/>
      <c r="Y38" s="36"/>
      <c r="Z38" s="28">
        <f t="shared" si="10"/>
        <v>0</v>
      </c>
      <c r="AA38" s="28">
        <f t="shared" si="11"/>
        <v>217.08998681878097</v>
      </c>
      <c r="AB38" s="28">
        <f t="shared" si="12"/>
        <v>0</v>
      </c>
      <c r="AC38" s="31"/>
      <c r="AD38" s="31"/>
      <c r="AE38" s="31"/>
      <c r="AF38" s="31">
        <f t="shared" si="13"/>
        <v>217.08998681878097</v>
      </c>
      <c r="AG38" s="31">
        <f t="shared" si="26"/>
        <v>0</v>
      </c>
      <c r="AH38" s="31">
        <f t="shared" si="22"/>
        <v>0</v>
      </c>
      <c r="AI38" s="111">
        <f t="shared" si="16"/>
        <v>217.08998681878097</v>
      </c>
      <c r="AJ38" s="36"/>
      <c r="AK38" s="36"/>
      <c r="AL38" s="7"/>
      <c r="AM38" s="74"/>
      <c r="AN38" s="74"/>
      <c r="AO38" s="147"/>
      <c r="AP38" s="74">
        <f t="shared" si="27"/>
        <v>0</v>
      </c>
      <c r="AQ38" s="74">
        <f t="shared" si="23"/>
        <v>0</v>
      </c>
      <c r="AR38" s="74">
        <f t="shared" si="24"/>
        <v>0</v>
      </c>
      <c r="AS38" s="111">
        <f t="shared" si="20"/>
        <v>0</v>
      </c>
    </row>
    <row r="39" spans="1:45" ht="12.95" customHeight="1" x14ac:dyDescent="0.2">
      <c r="A39" s="23">
        <v>32</v>
      </c>
      <c r="B39" s="33" t="s">
        <v>84</v>
      </c>
      <c r="C39" s="25" t="s">
        <v>46</v>
      </c>
      <c r="D39" s="26"/>
      <c r="E39" s="26"/>
      <c r="F39" s="26"/>
      <c r="G39" s="27">
        <v>1335</v>
      </c>
      <c r="H39" s="36"/>
      <c r="I39" s="28">
        <f t="shared" si="0"/>
        <v>0</v>
      </c>
      <c r="J39" s="28">
        <f t="shared" si="1"/>
        <v>0</v>
      </c>
      <c r="K39" s="28">
        <f t="shared" si="2"/>
        <v>0</v>
      </c>
      <c r="L39" s="28">
        <f t="shared" si="3"/>
        <v>0</v>
      </c>
      <c r="M39" s="28">
        <f t="shared" si="4"/>
        <v>173.80303168037818</v>
      </c>
      <c r="N39" s="28">
        <f t="shared" si="5"/>
        <v>177.41083840890244</v>
      </c>
      <c r="O39" s="31"/>
      <c r="P39" s="31"/>
      <c r="Q39" s="31"/>
      <c r="R39" s="31">
        <f t="shared" si="6"/>
        <v>0</v>
      </c>
      <c r="S39" s="31">
        <f t="shared" si="7"/>
        <v>177.41083840890244</v>
      </c>
      <c r="T39" s="31">
        <f t="shared" si="25"/>
        <v>0</v>
      </c>
      <c r="U39" s="111">
        <f t="shared" si="9"/>
        <v>177.41083840890244</v>
      </c>
      <c r="V39" s="107"/>
      <c r="W39" s="27">
        <v>1335</v>
      </c>
      <c r="X39" s="36"/>
      <c r="Y39" s="36"/>
      <c r="Z39" s="28">
        <f t="shared" si="10"/>
        <v>0</v>
      </c>
      <c r="AA39" s="28">
        <f t="shared" si="11"/>
        <v>163.18419617290124</v>
      </c>
      <c r="AB39" s="28">
        <f t="shared" si="12"/>
        <v>0</v>
      </c>
      <c r="AC39" s="31"/>
      <c r="AD39" s="31"/>
      <c r="AE39" s="31"/>
      <c r="AF39" s="31">
        <f t="shared" si="13"/>
        <v>163.18419617290124</v>
      </c>
      <c r="AG39" s="31">
        <f t="shared" si="26"/>
        <v>0</v>
      </c>
      <c r="AH39" s="31">
        <f t="shared" si="22"/>
        <v>0</v>
      </c>
      <c r="AI39" s="111">
        <f t="shared" si="16"/>
        <v>163.18419617290124</v>
      </c>
      <c r="AJ39" s="36"/>
      <c r="AK39" s="36"/>
      <c r="AL39" s="7"/>
      <c r="AM39" s="74"/>
      <c r="AN39" s="74"/>
      <c r="AO39" s="147"/>
      <c r="AP39" s="74">
        <f t="shared" si="27"/>
        <v>0</v>
      </c>
      <c r="AQ39" s="74">
        <f t="shared" si="23"/>
        <v>0</v>
      </c>
      <c r="AR39" s="74">
        <f t="shared" si="24"/>
        <v>0</v>
      </c>
      <c r="AS39" s="111">
        <f t="shared" si="20"/>
        <v>0</v>
      </c>
    </row>
    <row r="40" spans="1:45" ht="12.95" customHeight="1" x14ac:dyDescent="0.2">
      <c r="A40" s="23">
        <v>33</v>
      </c>
      <c r="B40" s="33" t="s">
        <v>85</v>
      </c>
      <c r="C40" s="25" t="s">
        <v>46</v>
      </c>
      <c r="D40" s="26"/>
      <c r="E40" s="46"/>
      <c r="F40" s="26"/>
      <c r="G40" s="27">
        <v>1216</v>
      </c>
      <c r="H40" s="26"/>
      <c r="I40" s="28">
        <f t="shared" ref="I40:I71" si="28">D40/D$2*D$5*I$5</f>
        <v>0</v>
      </c>
      <c r="J40" s="28">
        <f t="shared" ref="J40:J71" si="29">E40/E$2*E$5*J$5</f>
        <v>0</v>
      </c>
      <c r="K40" s="28">
        <f t="shared" ref="K40:K71" si="30">I40/MAX(I$8:I$107)*MAX(J$8:J$107)</f>
        <v>0</v>
      </c>
      <c r="L40" s="28">
        <f t="shared" ref="L40:L71" si="31">F40/F$2*F$5*L$5</f>
        <v>0</v>
      </c>
      <c r="M40" s="28">
        <f t="shared" ref="M40:M71" si="32">G40/G$2*G$5*M$5</f>
        <v>158.31047679650925</v>
      </c>
      <c r="N40" s="28">
        <f t="shared" ref="N40:N71" si="33">M40/MAX(M$8:M$107)*MAX(L$8:L$107)</f>
        <v>161.59668876795905</v>
      </c>
      <c r="O40" s="31"/>
      <c r="P40" s="31"/>
      <c r="Q40" s="31"/>
      <c r="R40" s="31">
        <f t="shared" ref="R40:R71" si="34">MAX(J40:K40)</f>
        <v>0</v>
      </c>
      <c r="S40" s="31">
        <f t="shared" ref="S40:S71" si="35">MAX(L40,N40)</f>
        <v>161.59668876795905</v>
      </c>
      <c r="T40" s="31">
        <f t="shared" si="25"/>
        <v>0</v>
      </c>
      <c r="U40" s="111">
        <f t="shared" ref="U40:U71" si="36">SUM(R40+O40,S40+P40,T40+Q40)-MIN(R40+O40,S40+P40,T40+Q40)</f>
        <v>161.59668876795905</v>
      </c>
      <c r="V40" s="107"/>
      <c r="W40" s="27">
        <v>1216</v>
      </c>
      <c r="X40" s="26"/>
      <c r="Y40" s="26"/>
      <c r="Z40" s="28">
        <f t="shared" ref="Z40:Z71" si="37">V40/V$2*V$5*Z$5</f>
        <v>0</v>
      </c>
      <c r="AA40" s="28">
        <f t="shared" ref="AA40:AA71" si="38">W40/W$2*W$5*AA$5</f>
        <v>148.63818917321942</v>
      </c>
      <c r="AB40" s="28">
        <f t="shared" ref="AB40:AB71" si="39">Z40/MAX(Z$8:Z$107)*MAX(AA$8:AA$107)</f>
        <v>0</v>
      </c>
      <c r="AC40" s="31"/>
      <c r="AD40" s="31"/>
      <c r="AE40" s="31"/>
      <c r="AF40" s="31">
        <f t="shared" ref="AF40:AF71" si="40">MAX(AA40:AB40)</f>
        <v>148.63818917321942</v>
      </c>
      <c r="AG40" s="31">
        <f t="shared" si="26"/>
        <v>0</v>
      </c>
      <c r="AH40" s="31">
        <f t="shared" si="22"/>
        <v>0</v>
      </c>
      <c r="AI40" s="111">
        <f t="shared" ref="AI40:AI71" si="41">SUM(AF40+AC40,AG40+AD40,AH40+AE40)-MIN(AF40+AC40,AG40+AD40,AH40+AE40)</f>
        <v>148.63818917321942</v>
      </c>
      <c r="AJ40" s="26"/>
      <c r="AK40" s="26"/>
      <c r="AL40" s="7"/>
      <c r="AM40" s="74"/>
      <c r="AN40" s="74"/>
      <c r="AO40" s="147"/>
      <c r="AP40" s="74">
        <f t="shared" si="27"/>
        <v>0</v>
      </c>
      <c r="AQ40" s="74">
        <f t="shared" si="23"/>
        <v>0</v>
      </c>
      <c r="AR40" s="74">
        <f t="shared" si="24"/>
        <v>0</v>
      </c>
      <c r="AS40" s="111">
        <f t="shared" ref="AS40:AS71" si="42">SUM(AP40+AM40,AQ40+AN40,AR40+AO40)-MIN(AP40+AM40,AQ40+AN40,AR40+AO40)</f>
        <v>0</v>
      </c>
    </row>
    <row r="41" spans="1:45" ht="12.95" customHeight="1" x14ac:dyDescent="0.2">
      <c r="A41" s="23">
        <v>34</v>
      </c>
      <c r="B41" s="33" t="s">
        <v>86</v>
      </c>
      <c r="C41" s="25" t="s">
        <v>30</v>
      </c>
      <c r="D41" s="26"/>
      <c r="E41" s="26"/>
      <c r="F41" s="26"/>
      <c r="G41" s="27">
        <v>1090</v>
      </c>
      <c r="H41" s="26"/>
      <c r="I41" s="28">
        <f t="shared" si="28"/>
        <v>0</v>
      </c>
      <c r="J41" s="28">
        <f t="shared" si="29"/>
        <v>0</v>
      </c>
      <c r="K41" s="28">
        <f t="shared" si="30"/>
        <v>0</v>
      </c>
      <c r="L41" s="28">
        <f t="shared" si="31"/>
        <v>0</v>
      </c>
      <c r="M41" s="28">
        <f t="shared" si="32"/>
        <v>141.90659515476571</v>
      </c>
      <c r="N41" s="28">
        <f t="shared" si="33"/>
        <v>144.85229503048961</v>
      </c>
      <c r="O41" s="31"/>
      <c r="P41" s="31"/>
      <c r="Q41" s="31"/>
      <c r="R41" s="31">
        <f t="shared" si="34"/>
        <v>0</v>
      </c>
      <c r="S41" s="31">
        <f t="shared" si="35"/>
        <v>144.85229503048961</v>
      </c>
      <c r="T41" s="31">
        <f t="shared" si="25"/>
        <v>0</v>
      </c>
      <c r="U41" s="111">
        <f t="shared" si="36"/>
        <v>144.85229503048961</v>
      </c>
      <c r="V41" s="107"/>
      <c r="W41" s="27">
        <v>1090</v>
      </c>
      <c r="X41" s="26"/>
      <c r="Y41" s="26"/>
      <c r="Z41" s="28">
        <f t="shared" si="37"/>
        <v>0</v>
      </c>
      <c r="AA41" s="28">
        <f t="shared" si="38"/>
        <v>133.23653470296804</v>
      </c>
      <c r="AB41" s="28">
        <f t="shared" si="39"/>
        <v>0</v>
      </c>
      <c r="AC41" s="31"/>
      <c r="AD41" s="31"/>
      <c r="AE41" s="31"/>
      <c r="AF41" s="31">
        <f t="shared" si="40"/>
        <v>133.23653470296804</v>
      </c>
      <c r="AG41" s="31">
        <f t="shared" si="26"/>
        <v>0</v>
      </c>
      <c r="AH41" s="31">
        <f t="shared" si="22"/>
        <v>0</v>
      </c>
      <c r="AI41" s="111">
        <f t="shared" si="41"/>
        <v>133.23653470296804</v>
      </c>
      <c r="AJ41" s="26"/>
      <c r="AK41" s="26"/>
      <c r="AL41" s="7"/>
      <c r="AM41" s="74"/>
      <c r="AN41" s="74"/>
      <c r="AO41" s="147"/>
      <c r="AP41" s="74">
        <f t="shared" si="27"/>
        <v>0</v>
      </c>
      <c r="AQ41" s="74">
        <f t="shared" si="23"/>
        <v>0</v>
      </c>
      <c r="AR41" s="74">
        <f t="shared" si="24"/>
        <v>0</v>
      </c>
      <c r="AS41" s="111">
        <f t="shared" si="42"/>
        <v>0</v>
      </c>
    </row>
    <row r="42" spans="1:45" ht="12.95" customHeight="1" x14ac:dyDescent="0.2">
      <c r="A42" s="23">
        <v>35</v>
      </c>
      <c r="B42" s="33" t="s">
        <v>87</v>
      </c>
      <c r="C42" s="25" t="s">
        <v>46</v>
      </c>
      <c r="D42" s="26"/>
      <c r="E42" s="46">
        <v>604</v>
      </c>
      <c r="F42" s="26"/>
      <c r="G42" s="46">
        <v>349</v>
      </c>
      <c r="H42" s="26"/>
      <c r="I42" s="28">
        <f t="shared" si="28"/>
        <v>0</v>
      </c>
      <c r="J42" s="28">
        <f t="shared" si="29"/>
        <v>58.080446773303905</v>
      </c>
      <c r="K42" s="28">
        <f t="shared" si="30"/>
        <v>0</v>
      </c>
      <c r="L42" s="28">
        <f t="shared" si="31"/>
        <v>0</v>
      </c>
      <c r="M42" s="28">
        <f t="shared" si="32"/>
        <v>45.436148356892872</v>
      </c>
      <c r="N42" s="28">
        <f t="shared" si="33"/>
        <v>46.37931281251457</v>
      </c>
      <c r="O42" s="31"/>
      <c r="P42" s="31"/>
      <c r="Q42" s="31"/>
      <c r="R42" s="31">
        <f t="shared" si="34"/>
        <v>58.080446773303905</v>
      </c>
      <c r="S42" s="31">
        <f t="shared" si="35"/>
        <v>46.37931281251457</v>
      </c>
      <c r="T42" s="31">
        <f t="shared" si="25"/>
        <v>0</v>
      </c>
      <c r="U42" s="111">
        <f t="shared" si="36"/>
        <v>104.45975958581847</v>
      </c>
      <c r="V42" s="107"/>
      <c r="W42" s="46">
        <v>349</v>
      </c>
      <c r="X42" s="26"/>
      <c r="Y42" s="26"/>
      <c r="Z42" s="28">
        <f t="shared" si="37"/>
        <v>0</v>
      </c>
      <c r="AA42" s="28">
        <f t="shared" si="38"/>
        <v>42.660138175537476</v>
      </c>
      <c r="AB42" s="28">
        <f t="shared" si="39"/>
        <v>0</v>
      </c>
      <c r="AC42" s="31"/>
      <c r="AD42" s="31"/>
      <c r="AE42" s="31"/>
      <c r="AF42" s="31">
        <f t="shared" si="40"/>
        <v>42.660138175537476</v>
      </c>
      <c r="AG42" s="31">
        <f t="shared" si="26"/>
        <v>0</v>
      </c>
      <c r="AH42" s="31">
        <f t="shared" si="22"/>
        <v>0</v>
      </c>
      <c r="AI42" s="111">
        <f t="shared" si="41"/>
        <v>42.660138175537476</v>
      </c>
      <c r="AJ42" s="26"/>
      <c r="AK42" s="26"/>
      <c r="AL42" s="7"/>
      <c r="AM42" s="74"/>
      <c r="AN42" s="74"/>
      <c r="AO42" s="147"/>
      <c r="AP42" s="74">
        <f t="shared" si="27"/>
        <v>0</v>
      </c>
      <c r="AQ42" s="74">
        <f t="shared" si="23"/>
        <v>0</v>
      </c>
      <c r="AR42" s="74">
        <f t="shared" si="24"/>
        <v>0</v>
      </c>
      <c r="AS42" s="111">
        <f t="shared" si="42"/>
        <v>0</v>
      </c>
    </row>
    <row r="43" spans="1:45" ht="12.95" customHeight="1" x14ac:dyDescent="0.2">
      <c r="A43" s="23">
        <v>36</v>
      </c>
      <c r="B43" s="48" t="s">
        <v>88</v>
      </c>
      <c r="C43" s="25" t="s">
        <v>30</v>
      </c>
      <c r="D43" s="26"/>
      <c r="E43" s="34">
        <v>2782</v>
      </c>
      <c r="F43" s="26"/>
      <c r="G43" s="36"/>
      <c r="H43" s="26"/>
      <c r="I43" s="28">
        <f t="shared" si="28"/>
        <v>0</v>
      </c>
      <c r="J43" s="28">
        <f t="shared" si="29"/>
        <v>267.51623000551569</v>
      </c>
      <c r="K43" s="28">
        <f t="shared" si="30"/>
        <v>0</v>
      </c>
      <c r="L43" s="28">
        <f t="shared" si="31"/>
        <v>0</v>
      </c>
      <c r="M43" s="28">
        <f t="shared" si="32"/>
        <v>0</v>
      </c>
      <c r="N43" s="28">
        <f t="shared" si="33"/>
        <v>0</v>
      </c>
      <c r="O43" s="31"/>
      <c r="P43" s="31"/>
      <c r="Q43" s="31"/>
      <c r="R43" s="31">
        <f t="shared" si="34"/>
        <v>267.51623000551569</v>
      </c>
      <c r="S43" s="31">
        <f t="shared" si="35"/>
        <v>0</v>
      </c>
      <c r="T43" s="31">
        <f t="shared" si="25"/>
        <v>0</v>
      </c>
      <c r="U43" s="111">
        <f t="shared" si="36"/>
        <v>267.51623000551569</v>
      </c>
      <c r="V43" s="107"/>
      <c r="W43" s="36"/>
      <c r="X43" s="26"/>
      <c r="Y43" s="26"/>
      <c r="Z43" s="28">
        <f t="shared" si="37"/>
        <v>0</v>
      </c>
      <c r="AA43" s="28">
        <f t="shared" si="38"/>
        <v>0</v>
      </c>
      <c r="AB43" s="28">
        <f t="shared" si="39"/>
        <v>0</v>
      </c>
      <c r="AC43" s="31"/>
      <c r="AD43" s="31"/>
      <c r="AE43" s="31"/>
      <c r="AF43" s="31">
        <f t="shared" si="40"/>
        <v>0</v>
      </c>
      <c r="AG43" s="31">
        <f t="shared" si="26"/>
        <v>0</v>
      </c>
      <c r="AH43" s="31">
        <f t="shared" si="22"/>
        <v>0</v>
      </c>
      <c r="AI43" s="111">
        <f t="shared" si="41"/>
        <v>0</v>
      </c>
      <c r="AJ43" s="26"/>
      <c r="AK43" s="26"/>
      <c r="AL43" s="7"/>
      <c r="AM43" s="74"/>
      <c r="AN43" s="74"/>
      <c r="AO43" s="147"/>
      <c r="AP43" s="74">
        <f t="shared" si="27"/>
        <v>0</v>
      </c>
      <c r="AQ43" s="74">
        <f t="shared" si="23"/>
        <v>0</v>
      </c>
      <c r="AR43" s="74">
        <f t="shared" si="24"/>
        <v>0</v>
      </c>
      <c r="AS43" s="111">
        <f t="shared" si="42"/>
        <v>0</v>
      </c>
    </row>
    <row r="44" spans="1:45" ht="12.95" customHeight="1" x14ac:dyDescent="0.2">
      <c r="A44" s="23">
        <v>37</v>
      </c>
      <c r="B44" s="33" t="s">
        <v>89</v>
      </c>
      <c r="C44" s="25" t="s">
        <v>30</v>
      </c>
      <c r="D44" s="36"/>
      <c r="E44" s="27">
        <v>2239</v>
      </c>
      <c r="F44" s="26"/>
      <c r="G44" s="26"/>
      <c r="H44" s="26"/>
      <c r="I44" s="28">
        <f t="shared" si="28"/>
        <v>0</v>
      </c>
      <c r="J44" s="28">
        <f t="shared" si="29"/>
        <v>215.30152371759513</v>
      </c>
      <c r="K44" s="28">
        <f t="shared" si="30"/>
        <v>0</v>
      </c>
      <c r="L44" s="28">
        <f t="shared" si="31"/>
        <v>0</v>
      </c>
      <c r="M44" s="28">
        <f t="shared" si="32"/>
        <v>0</v>
      </c>
      <c r="N44" s="28">
        <f t="shared" si="33"/>
        <v>0</v>
      </c>
      <c r="O44" s="31"/>
      <c r="P44" s="31"/>
      <c r="Q44" s="31"/>
      <c r="R44" s="31">
        <f t="shared" si="34"/>
        <v>215.30152371759513</v>
      </c>
      <c r="S44" s="31">
        <f t="shared" si="35"/>
        <v>0</v>
      </c>
      <c r="T44" s="31">
        <f t="shared" si="25"/>
        <v>0</v>
      </c>
      <c r="U44" s="111">
        <f t="shared" si="36"/>
        <v>215.30152371759513</v>
      </c>
      <c r="V44" s="107"/>
      <c r="W44" s="26"/>
      <c r="X44" s="26"/>
      <c r="Y44" s="26"/>
      <c r="Z44" s="28">
        <f t="shared" si="37"/>
        <v>0</v>
      </c>
      <c r="AA44" s="28">
        <f t="shared" si="38"/>
        <v>0</v>
      </c>
      <c r="AB44" s="28">
        <f t="shared" si="39"/>
        <v>0</v>
      </c>
      <c r="AC44" s="31"/>
      <c r="AD44" s="31"/>
      <c r="AE44" s="31"/>
      <c r="AF44" s="31">
        <f t="shared" si="40"/>
        <v>0</v>
      </c>
      <c r="AG44" s="31">
        <f t="shared" si="26"/>
        <v>0</v>
      </c>
      <c r="AH44" s="31">
        <f t="shared" si="22"/>
        <v>0</v>
      </c>
      <c r="AI44" s="111">
        <f t="shared" si="41"/>
        <v>0</v>
      </c>
      <c r="AJ44" s="26"/>
      <c r="AK44" s="26"/>
      <c r="AL44" s="7"/>
      <c r="AM44" s="74"/>
      <c r="AN44" s="74"/>
      <c r="AO44" s="147"/>
      <c r="AP44" s="74">
        <f t="shared" si="27"/>
        <v>0</v>
      </c>
      <c r="AQ44" s="74">
        <f t="shared" si="23"/>
        <v>0</v>
      </c>
      <c r="AR44" s="74">
        <f t="shared" si="24"/>
        <v>0</v>
      </c>
      <c r="AS44" s="111">
        <f t="shared" si="42"/>
        <v>0</v>
      </c>
    </row>
    <row r="45" spans="1:45" ht="12.95" customHeight="1" x14ac:dyDescent="0.2">
      <c r="A45" s="23">
        <v>38</v>
      </c>
      <c r="B45" s="33" t="s">
        <v>90</v>
      </c>
      <c r="C45" s="25" t="s">
        <v>46</v>
      </c>
      <c r="D45" s="26"/>
      <c r="E45" s="27">
        <v>2002</v>
      </c>
      <c r="F45" s="26"/>
      <c r="G45" s="26"/>
      <c r="H45" s="26"/>
      <c r="I45" s="28">
        <f t="shared" si="28"/>
        <v>0</v>
      </c>
      <c r="J45" s="28">
        <f t="shared" si="29"/>
        <v>192.51167953667954</v>
      </c>
      <c r="K45" s="28">
        <f t="shared" si="30"/>
        <v>0</v>
      </c>
      <c r="L45" s="28">
        <f t="shared" si="31"/>
        <v>0</v>
      </c>
      <c r="M45" s="28">
        <f t="shared" si="32"/>
        <v>0</v>
      </c>
      <c r="N45" s="28">
        <f t="shared" si="33"/>
        <v>0</v>
      </c>
      <c r="O45" s="31"/>
      <c r="P45" s="31"/>
      <c r="Q45" s="31"/>
      <c r="R45" s="31">
        <f t="shared" si="34"/>
        <v>192.51167953667954</v>
      </c>
      <c r="S45" s="31">
        <f t="shared" si="35"/>
        <v>0</v>
      </c>
      <c r="T45" s="31">
        <f t="shared" si="25"/>
        <v>0</v>
      </c>
      <c r="U45" s="111">
        <f t="shared" si="36"/>
        <v>192.51167953667954</v>
      </c>
      <c r="V45" s="107"/>
      <c r="W45" s="26"/>
      <c r="X45" s="26"/>
      <c r="Y45" s="26"/>
      <c r="Z45" s="28">
        <f t="shared" si="37"/>
        <v>0</v>
      </c>
      <c r="AA45" s="28">
        <f t="shared" si="38"/>
        <v>0</v>
      </c>
      <c r="AB45" s="28">
        <f t="shared" si="39"/>
        <v>0</v>
      </c>
      <c r="AC45" s="31"/>
      <c r="AD45" s="31"/>
      <c r="AE45" s="31"/>
      <c r="AF45" s="31">
        <f t="shared" si="40"/>
        <v>0</v>
      </c>
      <c r="AG45" s="31">
        <f t="shared" si="26"/>
        <v>0</v>
      </c>
      <c r="AH45" s="31">
        <f t="shared" si="22"/>
        <v>0</v>
      </c>
      <c r="AI45" s="111">
        <f t="shared" si="41"/>
        <v>0</v>
      </c>
      <c r="AJ45" s="26"/>
      <c r="AK45" s="26"/>
      <c r="AL45" s="7"/>
      <c r="AM45" s="74"/>
      <c r="AN45" s="74"/>
      <c r="AO45" s="147"/>
      <c r="AP45" s="74">
        <f t="shared" si="27"/>
        <v>0</v>
      </c>
      <c r="AQ45" s="74">
        <f t="shared" si="23"/>
        <v>0</v>
      </c>
      <c r="AR45" s="74">
        <f t="shared" si="24"/>
        <v>0</v>
      </c>
      <c r="AS45" s="111">
        <f t="shared" si="42"/>
        <v>0</v>
      </c>
    </row>
    <row r="46" spans="1:45" ht="12.95" customHeight="1" x14ac:dyDescent="0.2">
      <c r="A46" s="23">
        <v>39</v>
      </c>
      <c r="B46" s="33" t="s">
        <v>91</v>
      </c>
      <c r="C46" s="25" t="s">
        <v>50</v>
      </c>
      <c r="D46" s="26"/>
      <c r="E46" s="27">
        <v>1904</v>
      </c>
      <c r="F46" s="36"/>
      <c r="G46" s="26"/>
      <c r="H46" s="36"/>
      <c r="I46" s="28">
        <f t="shared" si="28"/>
        <v>0</v>
      </c>
      <c r="J46" s="28">
        <f t="shared" si="29"/>
        <v>183.08803088803089</v>
      </c>
      <c r="K46" s="28">
        <f t="shared" si="30"/>
        <v>0</v>
      </c>
      <c r="L46" s="28">
        <f t="shared" si="31"/>
        <v>0</v>
      </c>
      <c r="M46" s="28">
        <f t="shared" si="32"/>
        <v>0</v>
      </c>
      <c r="N46" s="28">
        <f t="shared" si="33"/>
        <v>0</v>
      </c>
      <c r="O46" s="31"/>
      <c r="P46" s="31"/>
      <c r="Q46" s="31"/>
      <c r="R46" s="31">
        <f t="shared" si="34"/>
        <v>183.08803088803089</v>
      </c>
      <c r="S46" s="31">
        <f t="shared" si="35"/>
        <v>0</v>
      </c>
      <c r="T46" s="31">
        <f t="shared" si="25"/>
        <v>0</v>
      </c>
      <c r="U46" s="111">
        <f t="shared" si="36"/>
        <v>183.08803088803089</v>
      </c>
      <c r="V46" s="108"/>
      <c r="W46" s="26"/>
      <c r="X46" s="36"/>
      <c r="Y46" s="36"/>
      <c r="Z46" s="28">
        <f t="shared" si="37"/>
        <v>0</v>
      </c>
      <c r="AA46" s="28">
        <f t="shared" si="38"/>
        <v>0</v>
      </c>
      <c r="AB46" s="28">
        <f t="shared" si="39"/>
        <v>0</v>
      </c>
      <c r="AC46" s="31"/>
      <c r="AD46" s="31"/>
      <c r="AE46" s="31"/>
      <c r="AF46" s="31">
        <f t="shared" si="40"/>
        <v>0</v>
      </c>
      <c r="AG46" s="31">
        <f t="shared" si="26"/>
        <v>0</v>
      </c>
      <c r="AH46" s="31">
        <f t="shared" si="22"/>
        <v>0</v>
      </c>
      <c r="AI46" s="111">
        <f t="shared" si="41"/>
        <v>0</v>
      </c>
      <c r="AJ46" s="36"/>
      <c r="AK46" s="36"/>
      <c r="AL46" s="7"/>
      <c r="AM46" s="74"/>
      <c r="AN46" s="74"/>
      <c r="AO46" s="147"/>
      <c r="AP46" s="74">
        <f t="shared" si="27"/>
        <v>0</v>
      </c>
      <c r="AQ46" s="74">
        <f t="shared" si="23"/>
        <v>0</v>
      </c>
      <c r="AR46" s="74">
        <f t="shared" si="24"/>
        <v>0</v>
      </c>
      <c r="AS46" s="111">
        <f t="shared" si="42"/>
        <v>0</v>
      </c>
    </row>
    <row r="47" spans="1:45" ht="12.95" customHeight="1" x14ac:dyDescent="0.2">
      <c r="A47" s="23">
        <v>40</v>
      </c>
      <c r="B47" s="33" t="s">
        <v>92</v>
      </c>
      <c r="C47" s="25" t="s">
        <v>46</v>
      </c>
      <c r="D47" s="26"/>
      <c r="E47" s="27">
        <v>1635</v>
      </c>
      <c r="F47" s="26"/>
      <c r="G47" s="26"/>
      <c r="H47" s="26"/>
      <c r="I47" s="28">
        <f t="shared" si="28"/>
        <v>0</v>
      </c>
      <c r="J47" s="28">
        <f t="shared" si="29"/>
        <v>157.22107694429121</v>
      </c>
      <c r="K47" s="28">
        <f t="shared" si="30"/>
        <v>0</v>
      </c>
      <c r="L47" s="28">
        <f t="shared" si="31"/>
        <v>0</v>
      </c>
      <c r="M47" s="28">
        <f t="shared" si="32"/>
        <v>0</v>
      </c>
      <c r="N47" s="28">
        <f t="shared" si="33"/>
        <v>0</v>
      </c>
      <c r="O47" s="31"/>
      <c r="P47" s="31"/>
      <c r="Q47" s="31"/>
      <c r="R47" s="31">
        <f t="shared" si="34"/>
        <v>157.22107694429121</v>
      </c>
      <c r="S47" s="31">
        <f t="shared" si="35"/>
        <v>0</v>
      </c>
      <c r="T47" s="31">
        <f t="shared" si="25"/>
        <v>0</v>
      </c>
      <c r="U47" s="111">
        <f t="shared" si="36"/>
        <v>157.22107694429121</v>
      </c>
      <c r="V47" s="107"/>
      <c r="W47" s="26"/>
      <c r="X47" s="26"/>
      <c r="Y47" s="26"/>
      <c r="Z47" s="28">
        <f t="shared" si="37"/>
        <v>0</v>
      </c>
      <c r="AA47" s="28">
        <f t="shared" si="38"/>
        <v>0</v>
      </c>
      <c r="AB47" s="28">
        <f t="shared" si="39"/>
        <v>0</v>
      </c>
      <c r="AC47" s="31"/>
      <c r="AD47" s="31"/>
      <c r="AE47" s="31"/>
      <c r="AF47" s="31">
        <f t="shared" si="40"/>
        <v>0</v>
      </c>
      <c r="AG47" s="31">
        <f t="shared" si="26"/>
        <v>0</v>
      </c>
      <c r="AH47" s="31">
        <f t="shared" si="22"/>
        <v>0</v>
      </c>
      <c r="AI47" s="111">
        <f t="shared" si="41"/>
        <v>0</v>
      </c>
      <c r="AJ47" s="26"/>
      <c r="AK47" s="26"/>
      <c r="AL47" s="7"/>
      <c r="AM47" s="74"/>
      <c r="AN47" s="74"/>
      <c r="AO47" s="147"/>
      <c r="AP47" s="74">
        <f t="shared" si="27"/>
        <v>0</v>
      </c>
      <c r="AQ47" s="74">
        <f t="shared" si="23"/>
        <v>0</v>
      </c>
      <c r="AR47" s="74">
        <f t="shared" si="24"/>
        <v>0</v>
      </c>
      <c r="AS47" s="111">
        <f t="shared" si="42"/>
        <v>0</v>
      </c>
    </row>
    <row r="48" spans="1:45" ht="12.95" customHeight="1" x14ac:dyDescent="0.2">
      <c r="A48" s="23">
        <v>41</v>
      </c>
      <c r="B48" s="33" t="s">
        <v>93</v>
      </c>
      <c r="C48" s="25" t="s">
        <v>32</v>
      </c>
      <c r="D48" s="27">
        <v>2233</v>
      </c>
      <c r="E48" s="36"/>
      <c r="F48" s="26"/>
      <c r="G48" s="26"/>
      <c r="H48" s="26"/>
      <c r="I48" s="28">
        <f t="shared" si="28"/>
        <v>134.42280453257789</v>
      </c>
      <c r="J48" s="28">
        <f t="shared" si="29"/>
        <v>0</v>
      </c>
      <c r="K48" s="28">
        <f t="shared" si="30"/>
        <v>142.08212940121845</v>
      </c>
      <c r="L48" s="28">
        <f t="shared" si="31"/>
        <v>0</v>
      </c>
      <c r="M48" s="28">
        <f t="shared" si="32"/>
        <v>0</v>
      </c>
      <c r="N48" s="28">
        <f t="shared" si="33"/>
        <v>0</v>
      </c>
      <c r="O48" s="31"/>
      <c r="P48" s="31"/>
      <c r="Q48" s="31"/>
      <c r="R48" s="31">
        <f t="shared" si="34"/>
        <v>142.08212940121845</v>
      </c>
      <c r="S48" s="31">
        <f t="shared" si="35"/>
        <v>0</v>
      </c>
      <c r="T48" s="31">
        <f t="shared" si="25"/>
        <v>0</v>
      </c>
      <c r="U48" s="111">
        <f t="shared" si="36"/>
        <v>142.08212940121845</v>
      </c>
      <c r="V48" s="107"/>
      <c r="W48" s="26"/>
      <c r="X48" s="26"/>
      <c r="Y48" s="26"/>
      <c r="Z48" s="28">
        <f t="shared" si="37"/>
        <v>0</v>
      </c>
      <c r="AA48" s="28">
        <f t="shared" si="38"/>
        <v>0</v>
      </c>
      <c r="AB48" s="28">
        <f t="shared" si="39"/>
        <v>0</v>
      </c>
      <c r="AC48" s="31"/>
      <c r="AD48" s="31"/>
      <c r="AE48" s="31"/>
      <c r="AF48" s="31">
        <f t="shared" si="40"/>
        <v>0</v>
      </c>
      <c r="AG48" s="31">
        <f t="shared" si="26"/>
        <v>0</v>
      </c>
      <c r="AH48" s="31">
        <f t="shared" si="22"/>
        <v>0</v>
      </c>
      <c r="AI48" s="111">
        <f t="shared" si="41"/>
        <v>0</v>
      </c>
      <c r="AJ48" s="26"/>
      <c r="AK48" s="26"/>
      <c r="AL48" s="7"/>
      <c r="AM48" s="74"/>
      <c r="AN48" s="74"/>
      <c r="AO48" s="147"/>
      <c r="AP48" s="74">
        <f t="shared" si="27"/>
        <v>0</v>
      </c>
      <c r="AQ48" s="74">
        <f t="shared" si="23"/>
        <v>0</v>
      </c>
      <c r="AR48" s="74">
        <f t="shared" si="24"/>
        <v>0</v>
      </c>
      <c r="AS48" s="111">
        <f t="shared" si="42"/>
        <v>0</v>
      </c>
    </row>
    <row r="49" spans="1:45" ht="12.95" customHeight="1" x14ac:dyDescent="0.2">
      <c r="A49" s="23">
        <v>42</v>
      </c>
      <c r="B49" s="33" t="s">
        <v>94</v>
      </c>
      <c r="C49" s="25" t="s">
        <v>30</v>
      </c>
      <c r="D49" s="26"/>
      <c r="E49" s="27">
        <v>1174</v>
      </c>
      <c r="F49" s="26"/>
      <c r="G49" s="36"/>
      <c r="H49" s="26"/>
      <c r="I49" s="28">
        <f t="shared" si="28"/>
        <v>0</v>
      </c>
      <c r="J49" s="28">
        <f t="shared" si="29"/>
        <v>112.89146442360729</v>
      </c>
      <c r="K49" s="28">
        <f t="shared" si="30"/>
        <v>0</v>
      </c>
      <c r="L49" s="28">
        <f t="shared" si="31"/>
        <v>0</v>
      </c>
      <c r="M49" s="28">
        <f t="shared" si="32"/>
        <v>0</v>
      </c>
      <c r="N49" s="28">
        <f t="shared" si="33"/>
        <v>0</v>
      </c>
      <c r="O49" s="31"/>
      <c r="P49" s="31"/>
      <c r="Q49" s="31"/>
      <c r="R49" s="31">
        <f t="shared" si="34"/>
        <v>112.89146442360729</v>
      </c>
      <c r="S49" s="31">
        <f t="shared" si="35"/>
        <v>0</v>
      </c>
      <c r="T49" s="31">
        <f t="shared" si="25"/>
        <v>0</v>
      </c>
      <c r="U49" s="111">
        <f t="shared" si="36"/>
        <v>112.89146442360729</v>
      </c>
      <c r="V49" s="107"/>
      <c r="W49" s="36"/>
      <c r="X49" s="26"/>
      <c r="Y49" s="26"/>
      <c r="Z49" s="28">
        <f t="shared" si="37"/>
        <v>0</v>
      </c>
      <c r="AA49" s="28">
        <f t="shared" si="38"/>
        <v>0</v>
      </c>
      <c r="AB49" s="28">
        <f t="shared" si="39"/>
        <v>0</v>
      </c>
      <c r="AC49" s="31"/>
      <c r="AD49" s="31"/>
      <c r="AE49" s="31"/>
      <c r="AF49" s="31">
        <f t="shared" si="40"/>
        <v>0</v>
      </c>
      <c r="AG49" s="31">
        <f t="shared" si="26"/>
        <v>0</v>
      </c>
      <c r="AH49" s="31">
        <f t="shared" si="22"/>
        <v>0</v>
      </c>
      <c r="AI49" s="111">
        <f t="shared" si="41"/>
        <v>0</v>
      </c>
      <c r="AJ49" s="26"/>
      <c r="AK49" s="26"/>
      <c r="AL49" s="7"/>
      <c r="AM49" s="74"/>
      <c r="AN49" s="74"/>
      <c r="AO49" s="147"/>
      <c r="AP49" s="74">
        <f t="shared" si="27"/>
        <v>0</v>
      </c>
      <c r="AQ49" s="74">
        <f t="shared" si="23"/>
        <v>0</v>
      </c>
      <c r="AR49" s="74">
        <f t="shared" si="24"/>
        <v>0</v>
      </c>
      <c r="AS49" s="111">
        <f t="shared" si="42"/>
        <v>0</v>
      </c>
    </row>
    <row r="50" spans="1:45" ht="12.95" customHeight="1" x14ac:dyDescent="0.2">
      <c r="A50" s="23">
        <v>43</v>
      </c>
      <c r="B50" s="33" t="s">
        <v>95</v>
      </c>
      <c r="C50" s="158" t="s">
        <v>46</v>
      </c>
      <c r="D50" s="26"/>
      <c r="E50" s="27">
        <v>1167</v>
      </c>
      <c r="F50" s="26"/>
      <c r="G50" s="26"/>
      <c r="H50" s="26"/>
      <c r="I50" s="28">
        <f t="shared" si="28"/>
        <v>0</v>
      </c>
      <c r="J50" s="28">
        <f t="shared" si="29"/>
        <v>112.21834666298952</v>
      </c>
      <c r="K50" s="28">
        <f t="shared" si="30"/>
        <v>0</v>
      </c>
      <c r="L50" s="28">
        <f t="shared" si="31"/>
        <v>0</v>
      </c>
      <c r="M50" s="28">
        <f t="shared" si="32"/>
        <v>0</v>
      </c>
      <c r="N50" s="28">
        <f t="shared" si="33"/>
        <v>0</v>
      </c>
      <c r="O50" s="31"/>
      <c r="P50" s="31"/>
      <c r="Q50" s="31"/>
      <c r="R50" s="31">
        <f t="shared" si="34"/>
        <v>112.21834666298952</v>
      </c>
      <c r="S50" s="31">
        <f t="shared" si="35"/>
        <v>0</v>
      </c>
      <c r="T50" s="31">
        <f t="shared" si="25"/>
        <v>0</v>
      </c>
      <c r="U50" s="111">
        <f t="shared" si="36"/>
        <v>112.21834666298952</v>
      </c>
      <c r="V50" s="107"/>
      <c r="W50" s="26"/>
      <c r="X50" s="26"/>
      <c r="Y50" s="26"/>
      <c r="Z50" s="28">
        <f t="shared" si="37"/>
        <v>0</v>
      </c>
      <c r="AA50" s="28">
        <f t="shared" si="38"/>
        <v>0</v>
      </c>
      <c r="AB50" s="28">
        <f t="shared" si="39"/>
        <v>0</v>
      </c>
      <c r="AC50" s="31"/>
      <c r="AD50" s="31"/>
      <c r="AE50" s="31"/>
      <c r="AF50" s="31">
        <f t="shared" si="40"/>
        <v>0</v>
      </c>
      <c r="AG50" s="31">
        <f t="shared" si="26"/>
        <v>0</v>
      </c>
      <c r="AH50" s="31">
        <f t="shared" si="22"/>
        <v>0</v>
      </c>
      <c r="AI50" s="111">
        <f t="shared" si="41"/>
        <v>0</v>
      </c>
      <c r="AJ50" s="26"/>
      <c r="AK50" s="26"/>
      <c r="AL50" s="7"/>
      <c r="AM50" s="74"/>
      <c r="AN50" s="74"/>
      <c r="AO50" s="147"/>
      <c r="AP50" s="74">
        <f t="shared" si="27"/>
        <v>0</v>
      </c>
      <c r="AQ50" s="74">
        <f t="shared" si="23"/>
        <v>0</v>
      </c>
      <c r="AR50" s="74">
        <f t="shared" si="24"/>
        <v>0</v>
      </c>
      <c r="AS50" s="111">
        <f t="shared" si="42"/>
        <v>0</v>
      </c>
    </row>
    <row r="51" spans="1:45" ht="12.95" customHeight="1" x14ac:dyDescent="0.2">
      <c r="A51" s="23">
        <v>44</v>
      </c>
      <c r="B51" s="33" t="s">
        <v>96</v>
      </c>
      <c r="C51" s="24" t="s">
        <v>30</v>
      </c>
      <c r="D51" s="26"/>
      <c r="E51" s="34">
        <v>0</v>
      </c>
      <c r="F51" s="26"/>
      <c r="G51" s="27">
        <v>0</v>
      </c>
      <c r="H51" s="26"/>
      <c r="I51" s="28">
        <f t="shared" si="28"/>
        <v>0</v>
      </c>
      <c r="J51" s="28">
        <f t="shared" si="29"/>
        <v>0</v>
      </c>
      <c r="K51" s="28">
        <f t="shared" si="30"/>
        <v>0</v>
      </c>
      <c r="L51" s="28">
        <f t="shared" si="31"/>
        <v>0</v>
      </c>
      <c r="M51" s="28">
        <f t="shared" si="32"/>
        <v>0</v>
      </c>
      <c r="N51" s="28">
        <f t="shared" si="33"/>
        <v>0</v>
      </c>
      <c r="O51" s="31"/>
      <c r="P51" s="31"/>
      <c r="Q51" s="31"/>
      <c r="R51" s="31">
        <f t="shared" si="34"/>
        <v>0</v>
      </c>
      <c r="S51" s="31">
        <f t="shared" si="35"/>
        <v>0</v>
      </c>
      <c r="T51" s="31">
        <f t="shared" si="25"/>
        <v>0</v>
      </c>
      <c r="U51" s="111">
        <f t="shared" si="36"/>
        <v>0</v>
      </c>
      <c r="V51" s="107"/>
      <c r="W51" s="27">
        <v>0</v>
      </c>
      <c r="X51" s="26"/>
      <c r="Y51" s="26"/>
      <c r="Z51" s="28">
        <f t="shared" si="37"/>
        <v>0</v>
      </c>
      <c r="AA51" s="28">
        <f t="shared" si="38"/>
        <v>0</v>
      </c>
      <c r="AB51" s="28">
        <f t="shared" si="39"/>
        <v>0</v>
      </c>
      <c r="AC51" s="31"/>
      <c r="AD51" s="31"/>
      <c r="AE51" s="31"/>
      <c r="AF51" s="31">
        <f t="shared" si="40"/>
        <v>0</v>
      </c>
      <c r="AG51" s="31">
        <f t="shared" si="26"/>
        <v>0</v>
      </c>
      <c r="AH51" s="31">
        <f t="shared" si="22"/>
        <v>0</v>
      </c>
      <c r="AI51" s="111">
        <f t="shared" si="41"/>
        <v>0</v>
      </c>
      <c r="AJ51" s="26"/>
      <c r="AK51" s="26"/>
      <c r="AL51" s="7"/>
      <c r="AM51" s="74"/>
      <c r="AN51" s="74"/>
      <c r="AO51" s="147"/>
      <c r="AP51" s="74">
        <f t="shared" si="27"/>
        <v>0</v>
      </c>
      <c r="AQ51" s="74">
        <f t="shared" si="23"/>
        <v>0</v>
      </c>
      <c r="AR51" s="74">
        <f t="shared" si="24"/>
        <v>0</v>
      </c>
      <c r="AS51" s="111">
        <f t="shared" si="42"/>
        <v>0</v>
      </c>
    </row>
    <row r="52" spans="1:45" ht="12.95" customHeight="1" x14ac:dyDescent="0.2">
      <c r="A52" s="23">
        <v>45</v>
      </c>
      <c r="B52" s="33" t="s">
        <v>97</v>
      </c>
      <c r="C52" s="24" t="s">
        <v>46</v>
      </c>
      <c r="D52" s="26"/>
      <c r="E52" s="46"/>
      <c r="F52" s="26"/>
      <c r="G52" s="26"/>
      <c r="H52" s="26"/>
      <c r="I52" s="28">
        <f t="shared" si="28"/>
        <v>0</v>
      </c>
      <c r="J52" s="28">
        <f t="shared" si="29"/>
        <v>0</v>
      </c>
      <c r="K52" s="28">
        <f t="shared" si="30"/>
        <v>0</v>
      </c>
      <c r="L52" s="28">
        <f t="shared" si="31"/>
        <v>0</v>
      </c>
      <c r="M52" s="28">
        <f t="shared" si="32"/>
        <v>0</v>
      </c>
      <c r="N52" s="28">
        <f t="shared" si="33"/>
        <v>0</v>
      </c>
      <c r="O52" s="31"/>
      <c r="P52" s="31"/>
      <c r="Q52" s="31"/>
      <c r="R52" s="31">
        <f t="shared" si="34"/>
        <v>0</v>
      </c>
      <c r="S52" s="31">
        <f t="shared" si="35"/>
        <v>0</v>
      </c>
      <c r="T52" s="31">
        <f t="shared" si="25"/>
        <v>0</v>
      </c>
      <c r="U52" s="111">
        <f t="shared" si="36"/>
        <v>0</v>
      </c>
      <c r="V52" s="107"/>
      <c r="W52" s="26"/>
      <c r="X52" s="26"/>
      <c r="Y52" s="26"/>
      <c r="Z52" s="28">
        <f t="shared" si="37"/>
        <v>0</v>
      </c>
      <c r="AA52" s="28">
        <f t="shared" si="38"/>
        <v>0</v>
      </c>
      <c r="AB52" s="28">
        <f t="shared" si="39"/>
        <v>0</v>
      </c>
      <c r="AC52" s="31"/>
      <c r="AD52" s="31"/>
      <c r="AE52" s="31"/>
      <c r="AF52" s="31">
        <f t="shared" si="40"/>
        <v>0</v>
      </c>
      <c r="AG52" s="31">
        <f t="shared" si="26"/>
        <v>0</v>
      </c>
      <c r="AH52" s="31">
        <f t="shared" si="22"/>
        <v>0</v>
      </c>
      <c r="AI52" s="111">
        <f t="shared" si="41"/>
        <v>0</v>
      </c>
      <c r="AJ52" s="26"/>
      <c r="AK52" s="26"/>
      <c r="AL52" s="7"/>
      <c r="AM52" s="74"/>
      <c r="AN52" s="74"/>
      <c r="AO52" s="147"/>
      <c r="AP52" s="74">
        <f t="shared" si="27"/>
        <v>0</v>
      </c>
      <c r="AQ52" s="74">
        <f t="shared" si="23"/>
        <v>0</v>
      </c>
      <c r="AR52" s="74">
        <f t="shared" si="24"/>
        <v>0</v>
      </c>
      <c r="AS52" s="111">
        <f t="shared" si="42"/>
        <v>0</v>
      </c>
    </row>
    <row r="53" spans="1:45" ht="12.95" customHeight="1" x14ac:dyDescent="0.2">
      <c r="A53" s="23">
        <v>46</v>
      </c>
      <c r="B53" s="33" t="s">
        <v>98</v>
      </c>
      <c r="C53" s="24" t="s">
        <v>30</v>
      </c>
      <c r="D53" s="26"/>
      <c r="E53" s="36"/>
      <c r="F53" s="36"/>
      <c r="G53" s="36"/>
      <c r="H53" s="36"/>
      <c r="I53" s="28">
        <f t="shared" si="28"/>
        <v>0</v>
      </c>
      <c r="J53" s="28">
        <f t="shared" si="29"/>
        <v>0</v>
      </c>
      <c r="K53" s="28">
        <f t="shared" si="30"/>
        <v>0</v>
      </c>
      <c r="L53" s="28">
        <f t="shared" si="31"/>
        <v>0</v>
      </c>
      <c r="M53" s="28">
        <f t="shared" si="32"/>
        <v>0</v>
      </c>
      <c r="N53" s="28">
        <f t="shared" si="33"/>
        <v>0</v>
      </c>
      <c r="O53" s="31"/>
      <c r="P53" s="31"/>
      <c r="Q53" s="31"/>
      <c r="R53" s="31">
        <f t="shared" si="34"/>
        <v>0</v>
      </c>
      <c r="S53" s="31">
        <f t="shared" si="35"/>
        <v>0</v>
      </c>
      <c r="T53" s="31">
        <f t="shared" si="25"/>
        <v>0</v>
      </c>
      <c r="U53" s="111">
        <f t="shared" si="36"/>
        <v>0</v>
      </c>
      <c r="V53" s="108"/>
      <c r="W53" s="36"/>
      <c r="X53" s="36"/>
      <c r="Y53" s="36"/>
      <c r="Z53" s="28">
        <f t="shared" si="37"/>
        <v>0</v>
      </c>
      <c r="AA53" s="28">
        <f t="shared" si="38"/>
        <v>0</v>
      </c>
      <c r="AB53" s="28">
        <f t="shared" si="39"/>
        <v>0</v>
      </c>
      <c r="AC53" s="31"/>
      <c r="AD53" s="31"/>
      <c r="AE53" s="31"/>
      <c r="AF53" s="31">
        <f t="shared" si="40"/>
        <v>0</v>
      </c>
      <c r="AG53" s="31">
        <f t="shared" si="26"/>
        <v>0</v>
      </c>
      <c r="AH53" s="31">
        <f t="shared" si="22"/>
        <v>0</v>
      </c>
      <c r="AI53" s="111">
        <f t="shared" si="41"/>
        <v>0</v>
      </c>
      <c r="AJ53" s="36"/>
      <c r="AK53" s="36"/>
      <c r="AL53" s="7"/>
      <c r="AM53" s="74"/>
      <c r="AN53" s="74"/>
      <c r="AO53" s="147"/>
      <c r="AP53" s="74">
        <f t="shared" si="27"/>
        <v>0</v>
      </c>
      <c r="AQ53" s="74">
        <f t="shared" si="23"/>
        <v>0</v>
      </c>
      <c r="AR53" s="74">
        <f t="shared" si="24"/>
        <v>0</v>
      </c>
      <c r="AS53" s="111">
        <f t="shared" si="42"/>
        <v>0</v>
      </c>
    </row>
    <row r="54" spans="1:45" ht="12.95" customHeight="1" x14ac:dyDescent="0.2">
      <c r="A54" s="23">
        <v>47</v>
      </c>
      <c r="B54" s="33" t="s">
        <v>99</v>
      </c>
      <c r="C54" s="24" t="s">
        <v>30</v>
      </c>
      <c r="D54" s="26"/>
      <c r="E54" s="36"/>
      <c r="F54" s="26"/>
      <c r="G54" s="36"/>
      <c r="H54" s="36"/>
      <c r="I54" s="28">
        <f t="shared" si="28"/>
        <v>0</v>
      </c>
      <c r="J54" s="28">
        <f t="shared" si="29"/>
        <v>0</v>
      </c>
      <c r="K54" s="28">
        <f t="shared" si="30"/>
        <v>0</v>
      </c>
      <c r="L54" s="28">
        <f t="shared" si="31"/>
        <v>0</v>
      </c>
      <c r="M54" s="28">
        <f t="shared" si="32"/>
        <v>0</v>
      </c>
      <c r="N54" s="28">
        <f t="shared" si="33"/>
        <v>0</v>
      </c>
      <c r="O54" s="31"/>
      <c r="P54" s="31"/>
      <c r="Q54" s="31"/>
      <c r="R54" s="31">
        <f t="shared" si="34"/>
        <v>0</v>
      </c>
      <c r="S54" s="31">
        <f t="shared" si="35"/>
        <v>0</v>
      </c>
      <c r="T54" s="31">
        <f t="shared" si="25"/>
        <v>0</v>
      </c>
      <c r="U54" s="111">
        <f t="shared" si="36"/>
        <v>0</v>
      </c>
      <c r="V54" s="107"/>
      <c r="W54" s="36"/>
      <c r="X54" s="36"/>
      <c r="Y54" s="36"/>
      <c r="Z54" s="28">
        <f t="shared" si="37"/>
        <v>0</v>
      </c>
      <c r="AA54" s="28">
        <f t="shared" si="38"/>
        <v>0</v>
      </c>
      <c r="AB54" s="28">
        <f t="shared" si="39"/>
        <v>0</v>
      </c>
      <c r="AC54" s="31"/>
      <c r="AD54" s="31"/>
      <c r="AE54" s="31"/>
      <c r="AF54" s="31">
        <f t="shared" si="40"/>
        <v>0</v>
      </c>
      <c r="AG54" s="31">
        <f t="shared" si="26"/>
        <v>0</v>
      </c>
      <c r="AH54" s="31">
        <f t="shared" si="22"/>
        <v>0</v>
      </c>
      <c r="AI54" s="111">
        <f t="shared" si="41"/>
        <v>0</v>
      </c>
      <c r="AJ54" s="36"/>
      <c r="AK54" s="36"/>
      <c r="AL54" s="7"/>
      <c r="AM54" s="74"/>
      <c r="AN54" s="74"/>
      <c r="AO54" s="147"/>
      <c r="AP54" s="74">
        <f t="shared" si="27"/>
        <v>0</v>
      </c>
      <c r="AQ54" s="74">
        <f t="shared" si="23"/>
        <v>0</v>
      </c>
      <c r="AR54" s="74">
        <f t="shared" si="24"/>
        <v>0</v>
      </c>
      <c r="AS54" s="111">
        <f t="shared" si="42"/>
        <v>0</v>
      </c>
    </row>
    <row r="55" spans="1:45" ht="12.95" customHeight="1" x14ac:dyDescent="0.2">
      <c r="A55" s="23">
        <v>48</v>
      </c>
      <c r="B55" s="33" t="s">
        <v>100</v>
      </c>
      <c r="C55" s="24" t="s">
        <v>32</v>
      </c>
      <c r="D55" s="26"/>
      <c r="E55" s="26"/>
      <c r="F55" s="26"/>
      <c r="G55" s="26"/>
      <c r="H55" s="26"/>
      <c r="I55" s="28">
        <f t="shared" si="28"/>
        <v>0</v>
      </c>
      <c r="J55" s="28">
        <f t="shared" si="29"/>
        <v>0</v>
      </c>
      <c r="K55" s="28">
        <f t="shared" si="30"/>
        <v>0</v>
      </c>
      <c r="L55" s="28">
        <f t="shared" si="31"/>
        <v>0</v>
      </c>
      <c r="M55" s="28">
        <f t="shared" si="32"/>
        <v>0</v>
      </c>
      <c r="N55" s="28">
        <f t="shared" si="33"/>
        <v>0</v>
      </c>
      <c r="O55" s="31"/>
      <c r="P55" s="31"/>
      <c r="Q55" s="31"/>
      <c r="R55" s="31">
        <f t="shared" si="34"/>
        <v>0</v>
      </c>
      <c r="S55" s="31">
        <f t="shared" si="35"/>
        <v>0</v>
      </c>
      <c r="T55" s="31">
        <f t="shared" si="25"/>
        <v>0</v>
      </c>
      <c r="U55" s="111">
        <f t="shared" si="36"/>
        <v>0</v>
      </c>
      <c r="V55" s="107"/>
      <c r="W55" s="26"/>
      <c r="X55" s="26"/>
      <c r="Y55" s="26"/>
      <c r="Z55" s="28">
        <f t="shared" si="37"/>
        <v>0</v>
      </c>
      <c r="AA55" s="28">
        <f t="shared" si="38"/>
        <v>0</v>
      </c>
      <c r="AB55" s="28">
        <f t="shared" si="39"/>
        <v>0</v>
      </c>
      <c r="AC55" s="31"/>
      <c r="AD55" s="31"/>
      <c r="AE55" s="31"/>
      <c r="AF55" s="31">
        <f t="shared" si="40"/>
        <v>0</v>
      </c>
      <c r="AG55" s="31">
        <f t="shared" si="26"/>
        <v>0</v>
      </c>
      <c r="AH55" s="31">
        <f t="shared" si="22"/>
        <v>0</v>
      </c>
      <c r="AI55" s="111">
        <f t="shared" si="41"/>
        <v>0</v>
      </c>
      <c r="AJ55" s="26"/>
      <c r="AK55" s="26"/>
      <c r="AL55" s="7"/>
      <c r="AM55" s="74"/>
      <c r="AN55" s="74"/>
      <c r="AO55" s="147"/>
      <c r="AP55" s="74">
        <f t="shared" si="27"/>
        <v>0</v>
      </c>
      <c r="AQ55" s="74">
        <f t="shared" si="23"/>
        <v>0</v>
      </c>
      <c r="AR55" s="74">
        <f t="shared" si="24"/>
        <v>0</v>
      </c>
      <c r="AS55" s="111">
        <f t="shared" si="42"/>
        <v>0</v>
      </c>
    </row>
    <row r="56" spans="1:45" ht="12.95" customHeight="1" x14ac:dyDescent="0.2">
      <c r="A56" s="23">
        <v>49</v>
      </c>
      <c r="B56" s="33" t="s">
        <v>101</v>
      </c>
      <c r="C56" s="24" t="s">
        <v>46</v>
      </c>
      <c r="D56" s="26"/>
      <c r="E56" s="26"/>
      <c r="F56" s="26"/>
      <c r="G56" s="26"/>
      <c r="H56" s="26"/>
      <c r="I56" s="28">
        <f t="shared" si="28"/>
        <v>0</v>
      </c>
      <c r="J56" s="28">
        <f t="shared" si="29"/>
        <v>0</v>
      </c>
      <c r="K56" s="28">
        <f t="shared" si="30"/>
        <v>0</v>
      </c>
      <c r="L56" s="28">
        <f t="shared" si="31"/>
        <v>0</v>
      </c>
      <c r="M56" s="28">
        <f t="shared" si="32"/>
        <v>0</v>
      </c>
      <c r="N56" s="28">
        <f t="shared" si="33"/>
        <v>0</v>
      </c>
      <c r="O56" s="31"/>
      <c r="P56" s="31"/>
      <c r="Q56" s="31"/>
      <c r="R56" s="31">
        <f t="shared" si="34"/>
        <v>0</v>
      </c>
      <c r="S56" s="31">
        <f t="shared" si="35"/>
        <v>0</v>
      </c>
      <c r="T56" s="31">
        <f t="shared" si="25"/>
        <v>0</v>
      </c>
      <c r="U56" s="111">
        <f t="shared" si="36"/>
        <v>0</v>
      </c>
      <c r="V56" s="107"/>
      <c r="W56" s="26"/>
      <c r="X56" s="26"/>
      <c r="Y56" s="26"/>
      <c r="Z56" s="28">
        <f t="shared" si="37"/>
        <v>0</v>
      </c>
      <c r="AA56" s="28">
        <f t="shared" si="38"/>
        <v>0</v>
      </c>
      <c r="AB56" s="28">
        <f t="shared" si="39"/>
        <v>0</v>
      </c>
      <c r="AC56" s="31"/>
      <c r="AD56" s="31"/>
      <c r="AE56" s="31"/>
      <c r="AF56" s="31">
        <f t="shared" si="40"/>
        <v>0</v>
      </c>
      <c r="AG56" s="31">
        <f t="shared" si="26"/>
        <v>0</v>
      </c>
      <c r="AH56" s="31">
        <f t="shared" si="22"/>
        <v>0</v>
      </c>
      <c r="AI56" s="111">
        <f t="shared" si="41"/>
        <v>0</v>
      </c>
      <c r="AJ56" s="26"/>
      <c r="AK56" s="26"/>
      <c r="AL56" s="7"/>
      <c r="AM56" s="74"/>
      <c r="AN56" s="74"/>
      <c r="AO56" s="147"/>
      <c r="AP56" s="74">
        <f t="shared" si="27"/>
        <v>0</v>
      </c>
      <c r="AQ56" s="74">
        <f t="shared" si="23"/>
        <v>0</v>
      </c>
      <c r="AR56" s="74">
        <f t="shared" si="24"/>
        <v>0</v>
      </c>
      <c r="AS56" s="111">
        <f t="shared" si="42"/>
        <v>0</v>
      </c>
    </row>
    <row r="57" spans="1:45" ht="12.95" customHeight="1" x14ac:dyDescent="0.2">
      <c r="A57" s="23">
        <v>50</v>
      </c>
      <c r="B57" s="33" t="s">
        <v>102</v>
      </c>
      <c r="C57" s="33" t="s">
        <v>35</v>
      </c>
      <c r="D57" s="36"/>
      <c r="E57" s="36"/>
      <c r="F57" s="36"/>
      <c r="G57" s="36"/>
      <c r="H57" s="36"/>
      <c r="I57" s="28">
        <f t="shared" si="28"/>
        <v>0</v>
      </c>
      <c r="J57" s="28">
        <f t="shared" si="29"/>
        <v>0</v>
      </c>
      <c r="K57" s="28">
        <f t="shared" si="30"/>
        <v>0</v>
      </c>
      <c r="L57" s="28">
        <f t="shared" si="31"/>
        <v>0</v>
      </c>
      <c r="M57" s="28">
        <f t="shared" si="32"/>
        <v>0</v>
      </c>
      <c r="N57" s="28">
        <f t="shared" si="33"/>
        <v>0</v>
      </c>
      <c r="O57" s="31"/>
      <c r="P57" s="31"/>
      <c r="Q57" s="31"/>
      <c r="R57" s="31">
        <f t="shared" si="34"/>
        <v>0</v>
      </c>
      <c r="S57" s="31">
        <f t="shared" si="35"/>
        <v>0</v>
      </c>
      <c r="T57" s="31">
        <f t="shared" si="25"/>
        <v>0</v>
      </c>
      <c r="U57" s="111">
        <f t="shared" si="36"/>
        <v>0</v>
      </c>
      <c r="V57" s="108"/>
      <c r="W57" s="36"/>
      <c r="X57" s="36"/>
      <c r="Y57" s="36"/>
      <c r="Z57" s="28">
        <f t="shared" si="37"/>
        <v>0</v>
      </c>
      <c r="AA57" s="28">
        <f t="shared" si="38"/>
        <v>0</v>
      </c>
      <c r="AB57" s="28">
        <f t="shared" si="39"/>
        <v>0</v>
      </c>
      <c r="AC57" s="31"/>
      <c r="AD57" s="31"/>
      <c r="AE57" s="31"/>
      <c r="AF57" s="31">
        <f t="shared" si="40"/>
        <v>0</v>
      </c>
      <c r="AG57" s="31">
        <f t="shared" si="26"/>
        <v>0</v>
      </c>
      <c r="AH57" s="31">
        <f t="shared" si="22"/>
        <v>0</v>
      </c>
      <c r="AI57" s="111">
        <f t="shared" si="41"/>
        <v>0</v>
      </c>
      <c r="AJ57" s="36"/>
      <c r="AK57" s="36"/>
      <c r="AL57" s="7"/>
      <c r="AM57" s="74"/>
      <c r="AN57" s="74"/>
      <c r="AO57" s="147"/>
      <c r="AP57" s="74">
        <f t="shared" si="27"/>
        <v>0</v>
      </c>
      <c r="AQ57" s="74">
        <f t="shared" si="23"/>
        <v>0</v>
      </c>
      <c r="AR57" s="74">
        <f t="shared" si="24"/>
        <v>0</v>
      </c>
      <c r="AS57" s="111">
        <f t="shared" si="42"/>
        <v>0</v>
      </c>
    </row>
    <row r="58" spans="1:45" ht="12.95" customHeight="1" x14ac:dyDescent="0.2">
      <c r="A58" s="23">
        <v>51</v>
      </c>
      <c r="B58" s="33" t="s">
        <v>103</v>
      </c>
      <c r="C58" s="24" t="s">
        <v>30</v>
      </c>
      <c r="D58" s="26"/>
      <c r="E58" s="26"/>
      <c r="F58" s="26"/>
      <c r="G58" s="36"/>
      <c r="H58" s="36"/>
      <c r="I58" s="28">
        <f t="shared" si="28"/>
        <v>0</v>
      </c>
      <c r="J58" s="28">
        <f t="shared" si="29"/>
        <v>0</v>
      </c>
      <c r="K58" s="28">
        <f t="shared" si="30"/>
        <v>0</v>
      </c>
      <c r="L58" s="28">
        <f t="shared" si="31"/>
        <v>0</v>
      </c>
      <c r="M58" s="28">
        <f t="shared" si="32"/>
        <v>0</v>
      </c>
      <c r="N58" s="28">
        <f t="shared" si="33"/>
        <v>0</v>
      </c>
      <c r="O58" s="31"/>
      <c r="P58" s="31"/>
      <c r="Q58" s="31"/>
      <c r="R58" s="31">
        <f t="shared" si="34"/>
        <v>0</v>
      </c>
      <c r="S58" s="31">
        <f t="shared" si="35"/>
        <v>0</v>
      </c>
      <c r="T58" s="31">
        <f t="shared" si="25"/>
        <v>0</v>
      </c>
      <c r="U58" s="111">
        <f t="shared" si="36"/>
        <v>0</v>
      </c>
      <c r="V58" s="107"/>
      <c r="W58" s="36"/>
      <c r="X58" s="36"/>
      <c r="Y58" s="36"/>
      <c r="Z58" s="28">
        <f t="shared" si="37"/>
        <v>0</v>
      </c>
      <c r="AA58" s="28">
        <f t="shared" si="38"/>
        <v>0</v>
      </c>
      <c r="AB58" s="28">
        <f t="shared" si="39"/>
        <v>0</v>
      </c>
      <c r="AC58" s="31"/>
      <c r="AD58" s="31"/>
      <c r="AE58" s="31"/>
      <c r="AF58" s="31">
        <f t="shared" si="40"/>
        <v>0</v>
      </c>
      <c r="AG58" s="31">
        <f t="shared" si="26"/>
        <v>0</v>
      </c>
      <c r="AH58" s="31">
        <f t="shared" si="22"/>
        <v>0</v>
      </c>
      <c r="AI58" s="111">
        <f t="shared" si="41"/>
        <v>0</v>
      </c>
      <c r="AJ58" s="36"/>
      <c r="AK58" s="36"/>
      <c r="AL58" s="7"/>
      <c r="AM58" s="74"/>
      <c r="AN58" s="74"/>
      <c r="AO58" s="147"/>
      <c r="AP58" s="74">
        <f t="shared" si="27"/>
        <v>0</v>
      </c>
      <c r="AQ58" s="74">
        <f t="shared" si="23"/>
        <v>0</v>
      </c>
      <c r="AR58" s="74">
        <f t="shared" si="24"/>
        <v>0</v>
      </c>
      <c r="AS58" s="111">
        <f t="shared" si="42"/>
        <v>0</v>
      </c>
    </row>
    <row r="59" spans="1:45" ht="12.95" customHeight="1" thickBot="1" x14ac:dyDescent="0.25">
      <c r="A59" s="23">
        <v>52</v>
      </c>
      <c r="B59" s="33" t="s">
        <v>104</v>
      </c>
      <c r="C59" s="24" t="s">
        <v>30</v>
      </c>
      <c r="D59" s="26"/>
      <c r="E59" s="26"/>
      <c r="F59" s="26"/>
      <c r="G59" s="26"/>
      <c r="H59" s="26"/>
      <c r="I59" s="28">
        <f t="shared" si="28"/>
        <v>0</v>
      </c>
      <c r="J59" s="28">
        <f t="shared" si="29"/>
        <v>0</v>
      </c>
      <c r="K59" s="28">
        <f t="shared" si="30"/>
        <v>0</v>
      </c>
      <c r="L59" s="28">
        <f t="shared" si="31"/>
        <v>0</v>
      </c>
      <c r="M59" s="28">
        <f t="shared" si="32"/>
        <v>0</v>
      </c>
      <c r="N59" s="28">
        <f t="shared" si="33"/>
        <v>0</v>
      </c>
      <c r="O59" s="31"/>
      <c r="P59" s="31"/>
      <c r="Q59" s="31"/>
      <c r="R59" s="31">
        <f t="shared" si="34"/>
        <v>0</v>
      </c>
      <c r="S59" s="31">
        <f t="shared" si="35"/>
        <v>0</v>
      </c>
      <c r="T59" s="31">
        <f t="shared" si="25"/>
        <v>0</v>
      </c>
      <c r="U59" s="111">
        <f t="shared" si="36"/>
        <v>0</v>
      </c>
      <c r="V59" s="107"/>
      <c r="W59" s="26"/>
      <c r="X59" s="26"/>
      <c r="Y59" s="26"/>
      <c r="Z59" s="28">
        <f t="shared" si="37"/>
        <v>0</v>
      </c>
      <c r="AA59" s="28">
        <f t="shared" si="38"/>
        <v>0</v>
      </c>
      <c r="AB59" s="28">
        <f t="shared" si="39"/>
        <v>0</v>
      </c>
      <c r="AC59" s="31"/>
      <c r="AD59" s="31"/>
      <c r="AE59" s="31"/>
      <c r="AF59" s="31">
        <f t="shared" si="40"/>
        <v>0</v>
      </c>
      <c r="AG59" s="31">
        <f t="shared" si="26"/>
        <v>0</v>
      </c>
      <c r="AH59" s="31">
        <f t="shared" ref="AH59:AH90" si="43">Y59/Y$2*Y$5*AH$5</f>
        <v>0</v>
      </c>
      <c r="AI59" s="111">
        <f t="shared" si="41"/>
        <v>0</v>
      </c>
      <c r="AJ59" s="26"/>
      <c r="AK59" s="26"/>
      <c r="AL59" s="7"/>
      <c r="AM59" s="74"/>
      <c r="AN59" s="74"/>
      <c r="AO59" s="147"/>
      <c r="AP59" s="74">
        <f t="shared" si="27"/>
        <v>0</v>
      </c>
      <c r="AQ59" s="74">
        <f t="shared" ref="AQ59:AQ90" si="44">AK59/AK$2*AK$5*AQ$5</f>
        <v>0</v>
      </c>
      <c r="AR59" s="74">
        <f t="shared" ref="AR59:AR90" si="45">AL59/AL$2*AL$5*AR$5</f>
        <v>0</v>
      </c>
      <c r="AS59" s="111">
        <f t="shared" si="42"/>
        <v>0</v>
      </c>
    </row>
    <row r="60" spans="1:45" ht="12.95" customHeight="1" x14ac:dyDescent="0.2">
      <c r="A60" s="23">
        <v>53</v>
      </c>
      <c r="B60" s="33" t="s">
        <v>105</v>
      </c>
      <c r="C60" s="24" t="s">
        <v>32</v>
      </c>
      <c r="D60" s="26"/>
      <c r="E60" s="26"/>
      <c r="F60" s="26"/>
      <c r="G60" s="36"/>
      <c r="H60" s="26"/>
      <c r="I60" s="28">
        <f t="shared" si="28"/>
        <v>0</v>
      </c>
      <c r="J60" s="28">
        <f t="shared" si="29"/>
        <v>0</v>
      </c>
      <c r="K60" s="28">
        <f t="shared" si="30"/>
        <v>0</v>
      </c>
      <c r="L60" s="28">
        <f t="shared" si="31"/>
        <v>0</v>
      </c>
      <c r="M60" s="28">
        <f t="shared" si="32"/>
        <v>0</v>
      </c>
      <c r="N60" s="28">
        <f t="shared" si="33"/>
        <v>0</v>
      </c>
      <c r="O60" s="31"/>
      <c r="P60" s="31"/>
      <c r="Q60" s="31"/>
      <c r="R60" s="31">
        <f t="shared" si="34"/>
        <v>0</v>
      </c>
      <c r="S60" s="31">
        <f t="shared" si="35"/>
        <v>0</v>
      </c>
      <c r="T60" s="31">
        <f t="shared" ref="T60:T91" si="46">H60/H$2*H$5*T$5</f>
        <v>0</v>
      </c>
      <c r="U60" s="111">
        <f t="shared" si="36"/>
        <v>0</v>
      </c>
      <c r="V60" s="107"/>
      <c r="W60" s="36"/>
      <c r="X60" s="26"/>
      <c r="Y60" s="26"/>
      <c r="Z60" s="28">
        <f t="shared" si="37"/>
        <v>0</v>
      </c>
      <c r="AA60" s="28">
        <f t="shared" si="38"/>
        <v>0</v>
      </c>
      <c r="AB60" s="28">
        <f t="shared" si="39"/>
        <v>0</v>
      </c>
      <c r="AC60" s="31"/>
      <c r="AD60" s="31"/>
      <c r="AE60" s="31"/>
      <c r="AF60" s="31">
        <f t="shared" si="40"/>
        <v>0</v>
      </c>
      <c r="AG60" s="31">
        <f t="shared" ref="AG60:AG91" si="47">X60/X$2*X$5*AG$5</f>
        <v>0</v>
      </c>
      <c r="AH60" s="31">
        <f t="shared" si="43"/>
        <v>0</v>
      </c>
      <c r="AI60" s="111">
        <f t="shared" si="41"/>
        <v>0</v>
      </c>
      <c r="AJ60" s="26"/>
      <c r="AK60" s="26"/>
      <c r="AL60" s="159"/>
      <c r="AM60" s="74"/>
      <c r="AN60" s="74"/>
      <c r="AO60" s="147"/>
      <c r="AP60" s="74">
        <f t="shared" ref="AP60:AP91" si="48">AJ60/AJ$2*AJ$5*AP$5</f>
        <v>0</v>
      </c>
      <c r="AQ60" s="74">
        <f t="shared" si="44"/>
        <v>0</v>
      </c>
      <c r="AR60" s="74">
        <f t="shared" si="45"/>
        <v>0</v>
      </c>
      <c r="AS60" s="111">
        <f t="shared" si="42"/>
        <v>0</v>
      </c>
    </row>
    <row r="61" spans="1:45" ht="12.95" customHeight="1" x14ac:dyDescent="0.2">
      <c r="A61" s="23">
        <v>54</v>
      </c>
      <c r="B61" s="33" t="s">
        <v>107</v>
      </c>
      <c r="C61" s="33" t="s">
        <v>35</v>
      </c>
      <c r="D61" s="36"/>
      <c r="E61" s="36"/>
      <c r="F61" s="36"/>
      <c r="G61" s="36"/>
      <c r="H61" s="36"/>
      <c r="I61" s="28">
        <f t="shared" si="28"/>
        <v>0</v>
      </c>
      <c r="J61" s="28">
        <f t="shared" si="29"/>
        <v>0</v>
      </c>
      <c r="K61" s="28">
        <f t="shared" si="30"/>
        <v>0</v>
      </c>
      <c r="L61" s="28">
        <f t="shared" si="31"/>
        <v>0</v>
      </c>
      <c r="M61" s="28">
        <f t="shared" si="32"/>
        <v>0</v>
      </c>
      <c r="N61" s="28">
        <f t="shared" si="33"/>
        <v>0</v>
      </c>
      <c r="O61" s="31"/>
      <c r="P61" s="31"/>
      <c r="Q61" s="31"/>
      <c r="R61" s="31">
        <f t="shared" si="34"/>
        <v>0</v>
      </c>
      <c r="S61" s="31">
        <f t="shared" si="35"/>
        <v>0</v>
      </c>
      <c r="T61" s="31">
        <f t="shared" si="46"/>
        <v>0</v>
      </c>
      <c r="U61" s="111">
        <f t="shared" si="36"/>
        <v>0</v>
      </c>
      <c r="V61" s="108"/>
      <c r="W61" s="36"/>
      <c r="X61" s="36"/>
      <c r="Y61" s="36"/>
      <c r="Z61" s="28">
        <f t="shared" si="37"/>
        <v>0</v>
      </c>
      <c r="AA61" s="28">
        <f t="shared" si="38"/>
        <v>0</v>
      </c>
      <c r="AB61" s="28">
        <f t="shared" si="39"/>
        <v>0</v>
      </c>
      <c r="AC61" s="31"/>
      <c r="AD61" s="31"/>
      <c r="AE61" s="31"/>
      <c r="AF61" s="31">
        <f t="shared" si="40"/>
        <v>0</v>
      </c>
      <c r="AG61" s="31">
        <f t="shared" si="47"/>
        <v>0</v>
      </c>
      <c r="AH61" s="31">
        <f t="shared" si="43"/>
        <v>0</v>
      </c>
      <c r="AI61" s="111">
        <f t="shared" si="41"/>
        <v>0</v>
      </c>
      <c r="AJ61" s="36"/>
      <c r="AK61" s="36"/>
      <c r="AL61" s="7"/>
      <c r="AM61" s="74"/>
      <c r="AN61" s="74"/>
      <c r="AO61" s="147"/>
      <c r="AP61" s="74">
        <f t="shared" si="48"/>
        <v>0</v>
      </c>
      <c r="AQ61" s="74">
        <f t="shared" si="44"/>
        <v>0</v>
      </c>
      <c r="AR61" s="74">
        <f t="shared" si="45"/>
        <v>0</v>
      </c>
      <c r="AS61" s="111">
        <f t="shared" si="42"/>
        <v>0</v>
      </c>
    </row>
    <row r="62" spans="1:45" ht="12.95" customHeight="1" x14ac:dyDescent="0.2">
      <c r="A62" s="23">
        <v>55</v>
      </c>
      <c r="B62" s="33" t="s">
        <v>108</v>
      </c>
      <c r="C62" s="24" t="s">
        <v>30</v>
      </c>
      <c r="D62" s="26"/>
      <c r="E62" s="36"/>
      <c r="F62" s="36"/>
      <c r="G62" s="36"/>
      <c r="H62" s="36"/>
      <c r="I62" s="28">
        <f t="shared" si="28"/>
        <v>0</v>
      </c>
      <c r="J62" s="28">
        <f t="shared" si="29"/>
        <v>0</v>
      </c>
      <c r="K62" s="28">
        <f t="shared" si="30"/>
        <v>0</v>
      </c>
      <c r="L62" s="28">
        <f t="shared" si="31"/>
        <v>0</v>
      </c>
      <c r="M62" s="28">
        <f t="shared" si="32"/>
        <v>0</v>
      </c>
      <c r="N62" s="28">
        <f t="shared" si="33"/>
        <v>0</v>
      </c>
      <c r="O62" s="31"/>
      <c r="P62" s="31"/>
      <c r="Q62" s="31"/>
      <c r="R62" s="31">
        <f t="shared" si="34"/>
        <v>0</v>
      </c>
      <c r="S62" s="31">
        <f t="shared" si="35"/>
        <v>0</v>
      </c>
      <c r="T62" s="31">
        <f t="shared" si="46"/>
        <v>0</v>
      </c>
      <c r="U62" s="111">
        <f t="shared" si="36"/>
        <v>0</v>
      </c>
      <c r="V62" s="108"/>
      <c r="W62" s="36"/>
      <c r="X62" s="36"/>
      <c r="Y62" s="36"/>
      <c r="Z62" s="28">
        <f t="shared" si="37"/>
        <v>0</v>
      </c>
      <c r="AA62" s="28">
        <f t="shared" si="38"/>
        <v>0</v>
      </c>
      <c r="AB62" s="28">
        <f t="shared" si="39"/>
        <v>0</v>
      </c>
      <c r="AC62" s="31"/>
      <c r="AD62" s="31"/>
      <c r="AE62" s="31"/>
      <c r="AF62" s="31">
        <f t="shared" si="40"/>
        <v>0</v>
      </c>
      <c r="AG62" s="31">
        <f t="shared" si="47"/>
        <v>0</v>
      </c>
      <c r="AH62" s="31">
        <f t="shared" si="43"/>
        <v>0</v>
      </c>
      <c r="AI62" s="111">
        <f t="shared" si="41"/>
        <v>0</v>
      </c>
      <c r="AJ62" s="36"/>
      <c r="AK62" s="36"/>
      <c r="AL62" s="7"/>
      <c r="AM62" s="74"/>
      <c r="AN62" s="74"/>
      <c r="AO62" s="147"/>
      <c r="AP62" s="74">
        <f t="shared" si="48"/>
        <v>0</v>
      </c>
      <c r="AQ62" s="74">
        <f t="shared" si="44"/>
        <v>0</v>
      </c>
      <c r="AR62" s="74">
        <f t="shared" si="45"/>
        <v>0</v>
      </c>
      <c r="AS62" s="111">
        <f t="shared" si="42"/>
        <v>0</v>
      </c>
    </row>
    <row r="63" spans="1:45" ht="12.95" customHeight="1" x14ac:dyDescent="0.2">
      <c r="A63" s="23">
        <v>56</v>
      </c>
      <c r="B63" s="33" t="s">
        <v>109</v>
      </c>
      <c r="C63" s="33" t="s">
        <v>82</v>
      </c>
      <c r="D63" s="36"/>
      <c r="E63" s="36"/>
      <c r="F63" s="36"/>
      <c r="G63" s="26"/>
      <c r="H63" s="36"/>
      <c r="I63" s="28">
        <f t="shared" si="28"/>
        <v>0</v>
      </c>
      <c r="J63" s="28">
        <f t="shared" si="29"/>
        <v>0</v>
      </c>
      <c r="K63" s="28">
        <f t="shared" si="30"/>
        <v>0</v>
      </c>
      <c r="L63" s="28">
        <f t="shared" si="31"/>
        <v>0</v>
      </c>
      <c r="M63" s="28">
        <f t="shared" si="32"/>
        <v>0</v>
      </c>
      <c r="N63" s="28">
        <f t="shared" si="33"/>
        <v>0</v>
      </c>
      <c r="O63" s="31"/>
      <c r="P63" s="31"/>
      <c r="Q63" s="31"/>
      <c r="R63" s="31">
        <f t="shared" si="34"/>
        <v>0</v>
      </c>
      <c r="S63" s="31">
        <f t="shared" si="35"/>
        <v>0</v>
      </c>
      <c r="T63" s="31">
        <f t="shared" si="46"/>
        <v>0</v>
      </c>
      <c r="U63" s="111">
        <f t="shared" si="36"/>
        <v>0</v>
      </c>
      <c r="V63" s="108"/>
      <c r="W63" s="26"/>
      <c r="X63" s="36"/>
      <c r="Y63" s="36"/>
      <c r="Z63" s="28">
        <f t="shared" si="37"/>
        <v>0</v>
      </c>
      <c r="AA63" s="28">
        <f t="shared" si="38"/>
        <v>0</v>
      </c>
      <c r="AB63" s="28">
        <f t="shared" si="39"/>
        <v>0</v>
      </c>
      <c r="AC63" s="31"/>
      <c r="AD63" s="31"/>
      <c r="AE63" s="31"/>
      <c r="AF63" s="31">
        <f t="shared" si="40"/>
        <v>0</v>
      </c>
      <c r="AG63" s="31">
        <f t="shared" si="47"/>
        <v>0</v>
      </c>
      <c r="AH63" s="31">
        <f t="shared" si="43"/>
        <v>0</v>
      </c>
      <c r="AI63" s="111">
        <f t="shared" si="41"/>
        <v>0</v>
      </c>
      <c r="AJ63" s="36"/>
      <c r="AK63" s="36"/>
      <c r="AL63" s="7"/>
      <c r="AM63" s="74"/>
      <c r="AN63" s="74"/>
      <c r="AO63" s="147"/>
      <c r="AP63" s="74">
        <f t="shared" si="48"/>
        <v>0</v>
      </c>
      <c r="AQ63" s="74">
        <f t="shared" si="44"/>
        <v>0</v>
      </c>
      <c r="AR63" s="74">
        <f t="shared" si="45"/>
        <v>0</v>
      </c>
      <c r="AS63" s="111">
        <f t="shared" si="42"/>
        <v>0</v>
      </c>
    </row>
    <row r="64" spans="1:45" ht="12.95" customHeight="1" x14ac:dyDescent="0.2">
      <c r="A64" s="23">
        <v>57</v>
      </c>
      <c r="B64" s="33" t="s">
        <v>110</v>
      </c>
      <c r="C64" s="24" t="s">
        <v>30</v>
      </c>
      <c r="D64" s="26"/>
      <c r="E64" s="36"/>
      <c r="F64" s="36"/>
      <c r="G64" s="26"/>
      <c r="H64" s="36"/>
      <c r="I64" s="28">
        <f t="shared" si="28"/>
        <v>0</v>
      </c>
      <c r="J64" s="28">
        <f t="shared" si="29"/>
        <v>0</v>
      </c>
      <c r="K64" s="28">
        <f t="shared" si="30"/>
        <v>0</v>
      </c>
      <c r="L64" s="28">
        <f t="shared" si="31"/>
        <v>0</v>
      </c>
      <c r="M64" s="28">
        <f t="shared" si="32"/>
        <v>0</v>
      </c>
      <c r="N64" s="28">
        <f t="shared" si="33"/>
        <v>0</v>
      </c>
      <c r="O64" s="31"/>
      <c r="P64" s="31"/>
      <c r="Q64" s="31"/>
      <c r="R64" s="31">
        <f t="shared" si="34"/>
        <v>0</v>
      </c>
      <c r="S64" s="31">
        <f t="shared" si="35"/>
        <v>0</v>
      </c>
      <c r="T64" s="31">
        <f t="shared" si="46"/>
        <v>0</v>
      </c>
      <c r="U64" s="111">
        <f t="shared" si="36"/>
        <v>0</v>
      </c>
      <c r="V64" s="108"/>
      <c r="W64" s="26"/>
      <c r="X64" s="36"/>
      <c r="Y64" s="36"/>
      <c r="Z64" s="28">
        <f t="shared" si="37"/>
        <v>0</v>
      </c>
      <c r="AA64" s="28">
        <f t="shared" si="38"/>
        <v>0</v>
      </c>
      <c r="AB64" s="28">
        <f t="shared" si="39"/>
        <v>0</v>
      </c>
      <c r="AC64" s="31"/>
      <c r="AD64" s="31"/>
      <c r="AE64" s="31"/>
      <c r="AF64" s="31">
        <f t="shared" si="40"/>
        <v>0</v>
      </c>
      <c r="AG64" s="31">
        <f t="shared" si="47"/>
        <v>0</v>
      </c>
      <c r="AH64" s="31">
        <f t="shared" si="43"/>
        <v>0</v>
      </c>
      <c r="AI64" s="111">
        <f t="shared" si="41"/>
        <v>0</v>
      </c>
      <c r="AJ64" s="36"/>
      <c r="AK64" s="36"/>
      <c r="AL64" s="7"/>
      <c r="AM64" s="74"/>
      <c r="AN64" s="74"/>
      <c r="AO64" s="147"/>
      <c r="AP64" s="74">
        <f t="shared" si="48"/>
        <v>0</v>
      </c>
      <c r="AQ64" s="74">
        <f t="shared" si="44"/>
        <v>0</v>
      </c>
      <c r="AR64" s="74">
        <f t="shared" si="45"/>
        <v>0</v>
      </c>
      <c r="AS64" s="111">
        <f t="shared" si="42"/>
        <v>0</v>
      </c>
    </row>
    <row r="65" spans="1:45" ht="12.95" customHeight="1" x14ac:dyDescent="0.2">
      <c r="A65" s="23">
        <v>58</v>
      </c>
      <c r="B65" s="33" t="s">
        <v>111</v>
      </c>
      <c r="C65" s="24" t="s">
        <v>30</v>
      </c>
      <c r="D65" s="26"/>
      <c r="E65" s="26"/>
      <c r="F65" s="26"/>
      <c r="G65" s="26"/>
      <c r="H65" s="26"/>
      <c r="I65" s="28">
        <f t="shared" si="28"/>
        <v>0</v>
      </c>
      <c r="J65" s="28">
        <f t="shared" si="29"/>
        <v>0</v>
      </c>
      <c r="K65" s="28">
        <f t="shared" si="30"/>
        <v>0</v>
      </c>
      <c r="L65" s="28">
        <f t="shared" si="31"/>
        <v>0</v>
      </c>
      <c r="M65" s="28">
        <f t="shared" si="32"/>
        <v>0</v>
      </c>
      <c r="N65" s="28">
        <f t="shared" si="33"/>
        <v>0</v>
      </c>
      <c r="O65" s="31"/>
      <c r="P65" s="31"/>
      <c r="Q65" s="31"/>
      <c r="R65" s="31">
        <f t="shared" si="34"/>
        <v>0</v>
      </c>
      <c r="S65" s="31">
        <f t="shared" si="35"/>
        <v>0</v>
      </c>
      <c r="T65" s="31">
        <f t="shared" si="46"/>
        <v>0</v>
      </c>
      <c r="U65" s="111">
        <f t="shared" si="36"/>
        <v>0</v>
      </c>
      <c r="V65" s="107"/>
      <c r="W65" s="26"/>
      <c r="X65" s="26"/>
      <c r="Y65" s="26"/>
      <c r="Z65" s="28">
        <f t="shared" si="37"/>
        <v>0</v>
      </c>
      <c r="AA65" s="28">
        <f t="shared" si="38"/>
        <v>0</v>
      </c>
      <c r="AB65" s="28">
        <f t="shared" si="39"/>
        <v>0</v>
      </c>
      <c r="AC65" s="31"/>
      <c r="AD65" s="31"/>
      <c r="AE65" s="31"/>
      <c r="AF65" s="31">
        <f t="shared" si="40"/>
        <v>0</v>
      </c>
      <c r="AG65" s="31">
        <f t="shared" si="47"/>
        <v>0</v>
      </c>
      <c r="AH65" s="31">
        <f t="shared" si="43"/>
        <v>0</v>
      </c>
      <c r="AI65" s="111">
        <f t="shared" si="41"/>
        <v>0</v>
      </c>
      <c r="AJ65" s="26"/>
      <c r="AK65" s="26"/>
      <c r="AL65" s="7"/>
      <c r="AM65" s="74"/>
      <c r="AN65" s="74"/>
      <c r="AO65" s="147"/>
      <c r="AP65" s="74">
        <f t="shared" si="48"/>
        <v>0</v>
      </c>
      <c r="AQ65" s="74">
        <f t="shared" si="44"/>
        <v>0</v>
      </c>
      <c r="AR65" s="74">
        <f t="shared" si="45"/>
        <v>0</v>
      </c>
      <c r="AS65" s="111">
        <f t="shared" si="42"/>
        <v>0</v>
      </c>
    </row>
    <row r="66" spans="1:45" ht="12.95" customHeight="1" x14ac:dyDescent="0.2">
      <c r="A66" s="23">
        <v>59</v>
      </c>
      <c r="B66" s="33" t="s">
        <v>112</v>
      </c>
      <c r="C66" s="24" t="s">
        <v>30</v>
      </c>
      <c r="D66" s="26"/>
      <c r="E66" s="26"/>
      <c r="F66" s="26"/>
      <c r="G66" s="26"/>
      <c r="H66" s="36"/>
      <c r="I66" s="28">
        <f t="shared" si="28"/>
        <v>0</v>
      </c>
      <c r="J66" s="28">
        <f t="shared" si="29"/>
        <v>0</v>
      </c>
      <c r="K66" s="28">
        <f t="shared" si="30"/>
        <v>0</v>
      </c>
      <c r="L66" s="28">
        <f t="shared" si="31"/>
        <v>0</v>
      </c>
      <c r="M66" s="28">
        <f t="shared" si="32"/>
        <v>0</v>
      </c>
      <c r="N66" s="28">
        <f t="shared" si="33"/>
        <v>0</v>
      </c>
      <c r="O66" s="31"/>
      <c r="P66" s="31"/>
      <c r="Q66" s="31"/>
      <c r="R66" s="31">
        <f t="shared" si="34"/>
        <v>0</v>
      </c>
      <c r="S66" s="31">
        <f t="shared" si="35"/>
        <v>0</v>
      </c>
      <c r="T66" s="31">
        <f t="shared" si="46"/>
        <v>0</v>
      </c>
      <c r="U66" s="111">
        <f t="shared" si="36"/>
        <v>0</v>
      </c>
      <c r="V66" s="107"/>
      <c r="W66" s="26"/>
      <c r="X66" s="36"/>
      <c r="Y66" s="36"/>
      <c r="Z66" s="28">
        <f t="shared" si="37"/>
        <v>0</v>
      </c>
      <c r="AA66" s="28">
        <f t="shared" si="38"/>
        <v>0</v>
      </c>
      <c r="AB66" s="28">
        <f t="shared" si="39"/>
        <v>0</v>
      </c>
      <c r="AC66" s="31"/>
      <c r="AD66" s="31"/>
      <c r="AE66" s="31"/>
      <c r="AF66" s="31">
        <f t="shared" si="40"/>
        <v>0</v>
      </c>
      <c r="AG66" s="31">
        <f t="shared" si="47"/>
        <v>0</v>
      </c>
      <c r="AH66" s="31">
        <f t="shared" si="43"/>
        <v>0</v>
      </c>
      <c r="AI66" s="111">
        <f t="shared" si="41"/>
        <v>0</v>
      </c>
      <c r="AJ66" s="36"/>
      <c r="AK66" s="36"/>
      <c r="AL66" s="7"/>
      <c r="AM66" s="74"/>
      <c r="AN66" s="74"/>
      <c r="AO66" s="147"/>
      <c r="AP66" s="74">
        <f t="shared" si="48"/>
        <v>0</v>
      </c>
      <c r="AQ66" s="74">
        <f t="shared" si="44"/>
        <v>0</v>
      </c>
      <c r="AR66" s="74">
        <f t="shared" si="45"/>
        <v>0</v>
      </c>
      <c r="AS66" s="111">
        <f t="shared" si="42"/>
        <v>0</v>
      </c>
    </row>
    <row r="67" spans="1:45" ht="12.95" customHeight="1" x14ac:dyDescent="0.2">
      <c r="A67" s="23">
        <v>60</v>
      </c>
      <c r="B67" s="28"/>
      <c r="C67" s="28"/>
      <c r="D67" s="28"/>
      <c r="E67" s="28"/>
      <c r="F67" s="28"/>
      <c r="G67" s="28"/>
      <c r="H67" s="28"/>
      <c r="I67" s="28">
        <f t="shared" si="28"/>
        <v>0</v>
      </c>
      <c r="J67" s="28">
        <f t="shared" si="29"/>
        <v>0</v>
      </c>
      <c r="K67" s="28">
        <f t="shared" si="30"/>
        <v>0</v>
      </c>
      <c r="L67" s="28">
        <f t="shared" si="31"/>
        <v>0</v>
      </c>
      <c r="M67" s="28">
        <f t="shared" si="32"/>
        <v>0</v>
      </c>
      <c r="N67" s="28">
        <f t="shared" si="33"/>
        <v>0</v>
      </c>
      <c r="O67" s="31"/>
      <c r="P67" s="31"/>
      <c r="Q67" s="31"/>
      <c r="R67" s="31">
        <f t="shared" si="34"/>
        <v>0</v>
      </c>
      <c r="S67" s="31">
        <f t="shared" si="35"/>
        <v>0</v>
      </c>
      <c r="T67" s="31">
        <f t="shared" si="46"/>
        <v>0</v>
      </c>
      <c r="U67" s="111">
        <f t="shared" si="36"/>
        <v>0</v>
      </c>
      <c r="V67" s="112"/>
      <c r="W67" s="28"/>
      <c r="X67" s="28"/>
      <c r="Y67" s="28"/>
      <c r="Z67" s="28">
        <f t="shared" si="37"/>
        <v>0</v>
      </c>
      <c r="AA67" s="28">
        <f t="shared" si="38"/>
        <v>0</v>
      </c>
      <c r="AB67" s="28">
        <f t="shared" si="39"/>
        <v>0</v>
      </c>
      <c r="AC67" s="31"/>
      <c r="AD67" s="31"/>
      <c r="AE67" s="31"/>
      <c r="AF67" s="31">
        <f t="shared" si="40"/>
        <v>0</v>
      </c>
      <c r="AG67" s="31">
        <f t="shared" si="47"/>
        <v>0</v>
      </c>
      <c r="AH67" s="31">
        <f t="shared" si="43"/>
        <v>0</v>
      </c>
      <c r="AI67" s="111">
        <f t="shared" si="41"/>
        <v>0</v>
      </c>
      <c r="AJ67" s="82"/>
      <c r="AK67" s="82"/>
      <c r="AL67" s="7"/>
      <c r="AM67" s="74"/>
      <c r="AN67" s="74"/>
      <c r="AO67" s="147"/>
      <c r="AP67" s="74">
        <f t="shared" si="48"/>
        <v>0</v>
      </c>
      <c r="AQ67" s="74">
        <f t="shared" si="44"/>
        <v>0</v>
      </c>
      <c r="AR67" s="74">
        <f t="shared" si="45"/>
        <v>0</v>
      </c>
      <c r="AS67" s="111">
        <f t="shared" si="42"/>
        <v>0</v>
      </c>
    </row>
    <row r="68" spans="1:45" ht="12.95" customHeight="1" x14ac:dyDescent="0.2">
      <c r="A68" s="23">
        <v>61</v>
      </c>
      <c r="B68" s="28"/>
      <c r="C68" s="28"/>
      <c r="D68" s="28"/>
      <c r="E68" s="28"/>
      <c r="F68" s="28"/>
      <c r="G68" s="28"/>
      <c r="H68" s="28"/>
      <c r="I68" s="28">
        <f t="shared" si="28"/>
        <v>0</v>
      </c>
      <c r="J68" s="28">
        <f t="shared" si="29"/>
        <v>0</v>
      </c>
      <c r="K68" s="28">
        <f t="shared" si="30"/>
        <v>0</v>
      </c>
      <c r="L68" s="28">
        <f t="shared" si="31"/>
        <v>0</v>
      </c>
      <c r="M68" s="28">
        <f t="shared" si="32"/>
        <v>0</v>
      </c>
      <c r="N68" s="28">
        <f t="shared" si="33"/>
        <v>0</v>
      </c>
      <c r="O68" s="31"/>
      <c r="P68" s="31"/>
      <c r="Q68" s="31"/>
      <c r="R68" s="31">
        <f t="shared" si="34"/>
        <v>0</v>
      </c>
      <c r="S68" s="31">
        <f t="shared" si="35"/>
        <v>0</v>
      </c>
      <c r="T68" s="31">
        <f t="shared" si="46"/>
        <v>0</v>
      </c>
      <c r="U68" s="111">
        <f t="shared" si="36"/>
        <v>0</v>
      </c>
      <c r="V68" s="112"/>
      <c r="W68" s="28"/>
      <c r="X68" s="28"/>
      <c r="Y68" s="28"/>
      <c r="Z68" s="28">
        <f t="shared" si="37"/>
        <v>0</v>
      </c>
      <c r="AA68" s="28">
        <f t="shared" si="38"/>
        <v>0</v>
      </c>
      <c r="AB68" s="28">
        <f t="shared" si="39"/>
        <v>0</v>
      </c>
      <c r="AC68" s="31"/>
      <c r="AD68" s="31"/>
      <c r="AE68" s="31"/>
      <c r="AF68" s="31">
        <f t="shared" si="40"/>
        <v>0</v>
      </c>
      <c r="AG68" s="31">
        <f t="shared" si="47"/>
        <v>0</v>
      </c>
      <c r="AH68" s="31">
        <f t="shared" si="43"/>
        <v>0</v>
      </c>
      <c r="AI68" s="111">
        <f t="shared" si="41"/>
        <v>0</v>
      </c>
      <c r="AJ68" s="82"/>
      <c r="AK68" s="82"/>
      <c r="AL68" s="7"/>
      <c r="AM68" s="74"/>
      <c r="AN68" s="74"/>
      <c r="AO68" s="147"/>
      <c r="AP68" s="74">
        <f t="shared" si="48"/>
        <v>0</v>
      </c>
      <c r="AQ68" s="74">
        <f t="shared" si="44"/>
        <v>0</v>
      </c>
      <c r="AR68" s="74">
        <f t="shared" si="45"/>
        <v>0</v>
      </c>
      <c r="AS68" s="111">
        <f t="shared" si="42"/>
        <v>0</v>
      </c>
    </row>
    <row r="69" spans="1:45" ht="12.95" customHeight="1" x14ac:dyDescent="0.2">
      <c r="A69" s="23">
        <v>62</v>
      </c>
      <c r="B69" s="28"/>
      <c r="C69" s="28"/>
      <c r="D69" s="28"/>
      <c r="E69" s="28"/>
      <c r="F69" s="28"/>
      <c r="G69" s="28"/>
      <c r="H69" s="28"/>
      <c r="I69" s="28">
        <f t="shared" si="28"/>
        <v>0</v>
      </c>
      <c r="J69" s="28">
        <f t="shared" si="29"/>
        <v>0</v>
      </c>
      <c r="K69" s="28">
        <f t="shared" si="30"/>
        <v>0</v>
      </c>
      <c r="L69" s="28">
        <f t="shared" si="31"/>
        <v>0</v>
      </c>
      <c r="M69" s="28">
        <f t="shared" si="32"/>
        <v>0</v>
      </c>
      <c r="N69" s="28">
        <f t="shared" si="33"/>
        <v>0</v>
      </c>
      <c r="O69" s="31"/>
      <c r="P69" s="31"/>
      <c r="Q69" s="31"/>
      <c r="R69" s="31">
        <f t="shared" si="34"/>
        <v>0</v>
      </c>
      <c r="S69" s="31">
        <f t="shared" si="35"/>
        <v>0</v>
      </c>
      <c r="T69" s="31">
        <f t="shared" si="46"/>
        <v>0</v>
      </c>
      <c r="U69" s="111">
        <f t="shared" si="36"/>
        <v>0</v>
      </c>
      <c r="V69" s="112"/>
      <c r="W69" s="28"/>
      <c r="X69" s="28"/>
      <c r="Y69" s="28"/>
      <c r="Z69" s="28">
        <f t="shared" si="37"/>
        <v>0</v>
      </c>
      <c r="AA69" s="28">
        <f t="shared" si="38"/>
        <v>0</v>
      </c>
      <c r="AB69" s="28">
        <f t="shared" si="39"/>
        <v>0</v>
      </c>
      <c r="AC69" s="31"/>
      <c r="AD69" s="31"/>
      <c r="AE69" s="31"/>
      <c r="AF69" s="31">
        <f t="shared" si="40"/>
        <v>0</v>
      </c>
      <c r="AG69" s="31">
        <f t="shared" si="47"/>
        <v>0</v>
      </c>
      <c r="AH69" s="31">
        <f t="shared" si="43"/>
        <v>0</v>
      </c>
      <c r="AI69" s="111">
        <f t="shared" si="41"/>
        <v>0</v>
      </c>
      <c r="AJ69" s="82"/>
      <c r="AK69" s="82"/>
      <c r="AL69" s="7"/>
      <c r="AM69" s="74"/>
      <c r="AN69" s="74"/>
      <c r="AO69" s="147"/>
      <c r="AP69" s="74">
        <f t="shared" si="48"/>
        <v>0</v>
      </c>
      <c r="AQ69" s="74">
        <f t="shared" si="44"/>
        <v>0</v>
      </c>
      <c r="AR69" s="74">
        <f t="shared" si="45"/>
        <v>0</v>
      </c>
      <c r="AS69" s="111">
        <f t="shared" si="42"/>
        <v>0</v>
      </c>
    </row>
    <row r="70" spans="1:45" ht="12.95" customHeight="1" x14ac:dyDescent="0.2">
      <c r="A70" s="23">
        <v>63</v>
      </c>
      <c r="B70" s="28"/>
      <c r="C70" s="28"/>
      <c r="D70" s="28"/>
      <c r="E70" s="28"/>
      <c r="F70" s="28"/>
      <c r="G70" s="28"/>
      <c r="H70" s="28"/>
      <c r="I70" s="28">
        <f t="shared" si="28"/>
        <v>0</v>
      </c>
      <c r="J70" s="28">
        <f t="shared" si="29"/>
        <v>0</v>
      </c>
      <c r="K70" s="28">
        <f t="shared" si="30"/>
        <v>0</v>
      </c>
      <c r="L70" s="28">
        <f t="shared" si="31"/>
        <v>0</v>
      </c>
      <c r="M70" s="28">
        <f t="shared" si="32"/>
        <v>0</v>
      </c>
      <c r="N70" s="28">
        <f t="shared" si="33"/>
        <v>0</v>
      </c>
      <c r="O70" s="31"/>
      <c r="P70" s="31"/>
      <c r="Q70" s="31"/>
      <c r="R70" s="31">
        <f t="shared" si="34"/>
        <v>0</v>
      </c>
      <c r="S70" s="31">
        <f t="shared" si="35"/>
        <v>0</v>
      </c>
      <c r="T70" s="31">
        <f t="shared" si="46"/>
        <v>0</v>
      </c>
      <c r="U70" s="111">
        <f t="shared" si="36"/>
        <v>0</v>
      </c>
      <c r="V70" s="112"/>
      <c r="W70" s="28"/>
      <c r="X70" s="28"/>
      <c r="Y70" s="28"/>
      <c r="Z70" s="28">
        <f t="shared" si="37"/>
        <v>0</v>
      </c>
      <c r="AA70" s="28">
        <f t="shared" si="38"/>
        <v>0</v>
      </c>
      <c r="AB70" s="28">
        <f t="shared" si="39"/>
        <v>0</v>
      </c>
      <c r="AC70" s="31"/>
      <c r="AD70" s="31"/>
      <c r="AE70" s="31"/>
      <c r="AF70" s="31">
        <f t="shared" si="40"/>
        <v>0</v>
      </c>
      <c r="AG70" s="31">
        <f t="shared" si="47"/>
        <v>0</v>
      </c>
      <c r="AH70" s="31">
        <f t="shared" si="43"/>
        <v>0</v>
      </c>
      <c r="AI70" s="111">
        <f t="shared" si="41"/>
        <v>0</v>
      </c>
      <c r="AJ70" s="82"/>
      <c r="AK70" s="82"/>
      <c r="AL70" s="7"/>
      <c r="AM70" s="74"/>
      <c r="AN70" s="74"/>
      <c r="AO70" s="147"/>
      <c r="AP70" s="74">
        <f t="shared" si="48"/>
        <v>0</v>
      </c>
      <c r="AQ70" s="74">
        <f t="shared" si="44"/>
        <v>0</v>
      </c>
      <c r="AR70" s="74">
        <f t="shared" si="45"/>
        <v>0</v>
      </c>
      <c r="AS70" s="111">
        <f t="shared" si="42"/>
        <v>0</v>
      </c>
    </row>
    <row r="71" spans="1:45" ht="12.95" customHeight="1" x14ac:dyDescent="0.2">
      <c r="A71" s="23">
        <v>64</v>
      </c>
      <c r="B71" s="28"/>
      <c r="C71" s="28"/>
      <c r="D71" s="28"/>
      <c r="E71" s="28"/>
      <c r="F71" s="28"/>
      <c r="G71" s="28"/>
      <c r="H71" s="28"/>
      <c r="I71" s="28">
        <f t="shared" si="28"/>
        <v>0</v>
      </c>
      <c r="J71" s="28">
        <f t="shared" si="29"/>
        <v>0</v>
      </c>
      <c r="K71" s="28">
        <f t="shared" si="30"/>
        <v>0</v>
      </c>
      <c r="L71" s="28">
        <f t="shared" si="31"/>
        <v>0</v>
      </c>
      <c r="M71" s="28">
        <f t="shared" si="32"/>
        <v>0</v>
      </c>
      <c r="N71" s="28">
        <f t="shared" si="33"/>
        <v>0</v>
      </c>
      <c r="O71" s="31"/>
      <c r="P71" s="31"/>
      <c r="Q71" s="31"/>
      <c r="R71" s="31">
        <f t="shared" si="34"/>
        <v>0</v>
      </c>
      <c r="S71" s="31">
        <f t="shared" si="35"/>
        <v>0</v>
      </c>
      <c r="T71" s="31">
        <f t="shared" si="46"/>
        <v>0</v>
      </c>
      <c r="U71" s="111">
        <f t="shared" si="36"/>
        <v>0</v>
      </c>
      <c r="V71" s="112"/>
      <c r="W71" s="28"/>
      <c r="X71" s="28"/>
      <c r="Y71" s="28"/>
      <c r="Z71" s="28">
        <f t="shared" si="37"/>
        <v>0</v>
      </c>
      <c r="AA71" s="28">
        <f t="shared" si="38"/>
        <v>0</v>
      </c>
      <c r="AB71" s="28">
        <f t="shared" si="39"/>
        <v>0</v>
      </c>
      <c r="AC71" s="31"/>
      <c r="AD71" s="31"/>
      <c r="AE71" s="31"/>
      <c r="AF71" s="31">
        <f t="shared" si="40"/>
        <v>0</v>
      </c>
      <c r="AG71" s="31">
        <f t="shared" si="47"/>
        <v>0</v>
      </c>
      <c r="AH71" s="31">
        <f t="shared" si="43"/>
        <v>0</v>
      </c>
      <c r="AI71" s="111">
        <f t="shared" si="41"/>
        <v>0</v>
      </c>
      <c r="AJ71" s="82"/>
      <c r="AK71" s="82"/>
      <c r="AL71" s="7"/>
      <c r="AM71" s="74"/>
      <c r="AN71" s="74"/>
      <c r="AO71" s="147"/>
      <c r="AP71" s="74">
        <f t="shared" si="48"/>
        <v>0</v>
      </c>
      <c r="AQ71" s="74">
        <f t="shared" si="44"/>
        <v>0</v>
      </c>
      <c r="AR71" s="74">
        <f t="shared" si="45"/>
        <v>0</v>
      </c>
      <c r="AS71" s="111">
        <f t="shared" si="42"/>
        <v>0</v>
      </c>
    </row>
    <row r="72" spans="1:45" ht="12.95" customHeight="1" x14ac:dyDescent="0.2">
      <c r="A72" s="23">
        <v>65</v>
      </c>
      <c r="B72" s="28"/>
      <c r="C72" s="28"/>
      <c r="D72" s="28"/>
      <c r="E72" s="28"/>
      <c r="F72" s="28"/>
      <c r="G72" s="28"/>
      <c r="H72" s="28"/>
      <c r="I72" s="28">
        <f t="shared" ref="I72:I107" si="49">D72/D$2*D$5*I$5</f>
        <v>0</v>
      </c>
      <c r="J72" s="28">
        <f t="shared" ref="J72:J107" si="50">E72/E$2*E$5*J$5</f>
        <v>0</v>
      </c>
      <c r="K72" s="28">
        <f t="shared" ref="K72:K103" si="51">I72/MAX(I$8:I$107)*MAX(J$8:J$107)</f>
        <v>0</v>
      </c>
      <c r="L72" s="28">
        <f t="shared" ref="L72:L107" si="52">F72/F$2*F$5*L$5</f>
        <v>0</v>
      </c>
      <c r="M72" s="28">
        <f t="shared" ref="M72:M107" si="53">G72/G$2*G$5*M$5</f>
        <v>0</v>
      </c>
      <c r="N72" s="28">
        <f t="shared" ref="N72:N103" si="54">M72/MAX(M$8:M$107)*MAX(L$8:L$107)</f>
        <v>0</v>
      </c>
      <c r="O72" s="31"/>
      <c r="P72" s="31"/>
      <c r="Q72" s="31"/>
      <c r="R72" s="31">
        <f t="shared" ref="R72:R107" si="55">MAX(J72:K72)</f>
        <v>0</v>
      </c>
      <c r="S72" s="31">
        <f t="shared" ref="S72:S107" si="56">MAX(L72,N72)</f>
        <v>0</v>
      </c>
      <c r="T72" s="31">
        <f t="shared" si="46"/>
        <v>0</v>
      </c>
      <c r="U72" s="111">
        <f t="shared" ref="U72:U103" si="57">SUM(R72+O72,S72+P72,T72+Q72)-MIN(R72+O72,S72+P72,T72+Q72)</f>
        <v>0</v>
      </c>
      <c r="V72" s="112"/>
      <c r="W72" s="28"/>
      <c r="X72" s="28"/>
      <c r="Y72" s="28"/>
      <c r="Z72" s="28">
        <f t="shared" ref="Z72:Z107" si="58">V72/V$2*V$5*Z$5</f>
        <v>0</v>
      </c>
      <c r="AA72" s="28">
        <f t="shared" ref="AA72:AA107" si="59">W72/W$2*W$5*AA$5</f>
        <v>0</v>
      </c>
      <c r="AB72" s="28">
        <f t="shared" ref="AB72:AB103" si="60">Z72/MAX(Z$8:Z$107)*MAX(AA$8:AA$107)</f>
        <v>0</v>
      </c>
      <c r="AC72" s="31"/>
      <c r="AD72" s="31"/>
      <c r="AE72" s="31"/>
      <c r="AF72" s="31">
        <f t="shared" ref="AF72:AF107" si="61">MAX(AA72:AB72)</f>
        <v>0</v>
      </c>
      <c r="AG72" s="31">
        <f t="shared" si="47"/>
        <v>0</v>
      </c>
      <c r="AH72" s="31">
        <f t="shared" si="43"/>
        <v>0</v>
      </c>
      <c r="AI72" s="111">
        <f t="shared" ref="AI72:AI103" si="62">SUM(AF72+AC72,AG72+AD72,AH72+AE72)-MIN(AF72+AC72,AG72+AD72,AH72+AE72)</f>
        <v>0</v>
      </c>
      <c r="AJ72" s="82"/>
      <c r="AK72" s="82"/>
      <c r="AL72" s="7"/>
      <c r="AM72" s="74"/>
      <c r="AN72" s="74"/>
      <c r="AO72" s="147"/>
      <c r="AP72" s="74">
        <f t="shared" si="48"/>
        <v>0</v>
      </c>
      <c r="AQ72" s="74">
        <f t="shared" si="44"/>
        <v>0</v>
      </c>
      <c r="AR72" s="74">
        <f t="shared" si="45"/>
        <v>0</v>
      </c>
      <c r="AS72" s="111">
        <f t="shared" ref="AS72:AS103" si="63">SUM(AP72+AM72,AQ72+AN72,AR72+AO72)-MIN(AP72+AM72,AQ72+AN72,AR72+AO72)</f>
        <v>0</v>
      </c>
    </row>
    <row r="73" spans="1:45" ht="12.95" customHeight="1" x14ac:dyDescent="0.2">
      <c r="A73" s="23">
        <v>66</v>
      </c>
      <c r="B73" s="28"/>
      <c r="C73" s="28"/>
      <c r="D73" s="28"/>
      <c r="E73" s="28"/>
      <c r="F73" s="28"/>
      <c r="G73" s="28"/>
      <c r="H73" s="28"/>
      <c r="I73" s="28">
        <f t="shared" si="49"/>
        <v>0</v>
      </c>
      <c r="J73" s="28">
        <f t="shared" si="50"/>
        <v>0</v>
      </c>
      <c r="K73" s="28">
        <f t="shared" si="51"/>
        <v>0</v>
      </c>
      <c r="L73" s="28">
        <f t="shared" si="52"/>
        <v>0</v>
      </c>
      <c r="M73" s="28">
        <f t="shared" si="53"/>
        <v>0</v>
      </c>
      <c r="N73" s="28">
        <f t="shared" si="54"/>
        <v>0</v>
      </c>
      <c r="O73" s="31"/>
      <c r="P73" s="31"/>
      <c r="Q73" s="31"/>
      <c r="R73" s="31">
        <f t="shared" si="55"/>
        <v>0</v>
      </c>
      <c r="S73" s="31">
        <f t="shared" si="56"/>
        <v>0</v>
      </c>
      <c r="T73" s="31">
        <f t="shared" si="46"/>
        <v>0</v>
      </c>
      <c r="U73" s="111">
        <f t="shared" si="57"/>
        <v>0</v>
      </c>
      <c r="V73" s="112"/>
      <c r="W73" s="28"/>
      <c r="X73" s="28"/>
      <c r="Y73" s="28"/>
      <c r="Z73" s="28">
        <f t="shared" si="58"/>
        <v>0</v>
      </c>
      <c r="AA73" s="28">
        <f t="shared" si="59"/>
        <v>0</v>
      </c>
      <c r="AB73" s="28">
        <f t="shared" si="60"/>
        <v>0</v>
      </c>
      <c r="AC73" s="31"/>
      <c r="AD73" s="31"/>
      <c r="AE73" s="31"/>
      <c r="AF73" s="31">
        <f t="shared" si="61"/>
        <v>0</v>
      </c>
      <c r="AG73" s="31">
        <f t="shared" si="47"/>
        <v>0</v>
      </c>
      <c r="AH73" s="31">
        <f t="shared" si="43"/>
        <v>0</v>
      </c>
      <c r="AI73" s="111">
        <f t="shared" si="62"/>
        <v>0</v>
      </c>
      <c r="AJ73" s="82"/>
      <c r="AK73" s="82"/>
      <c r="AL73" s="7"/>
      <c r="AM73" s="74"/>
      <c r="AN73" s="74"/>
      <c r="AO73" s="147"/>
      <c r="AP73" s="74">
        <f t="shared" si="48"/>
        <v>0</v>
      </c>
      <c r="AQ73" s="74">
        <f t="shared" si="44"/>
        <v>0</v>
      </c>
      <c r="AR73" s="74">
        <f t="shared" si="45"/>
        <v>0</v>
      </c>
      <c r="AS73" s="111">
        <f t="shared" si="63"/>
        <v>0</v>
      </c>
    </row>
    <row r="74" spans="1:45" ht="12.95" customHeight="1" x14ac:dyDescent="0.2">
      <c r="A74" s="23">
        <v>67</v>
      </c>
      <c r="B74" s="28"/>
      <c r="C74" s="28"/>
      <c r="D74" s="28"/>
      <c r="E74" s="28"/>
      <c r="F74" s="28"/>
      <c r="G74" s="28"/>
      <c r="H74" s="28"/>
      <c r="I74" s="28">
        <f t="shared" si="49"/>
        <v>0</v>
      </c>
      <c r="J74" s="28">
        <f t="shared" si="50"/>
        <v>0</v>
      </c>
      <c r="K74" s="28">
        <f t="shared" si="51"/>
        <v>0</v>
      </c>
      <c r="L74" s="28">
        <f t="shared" si="52"/>
        <v>0</v>
      </c>
      <c r="M74" s="28">
        <f t="shared" si="53"/>
        <v>0</v>
      </c>
      <c r="N74" s="28">
        <f t="shared" si="54"/>
        <v>0</v>
      </c>
      <c r="O74" s="31"/>
      <c r="P74" s="31"/>
      <c r="Q74" s="31"/>
      <c r="R74" s="31">
        <f t="shared" si="55"/>
        <v>0</v>
      </c>
      <c r="S74" s="31">
        <f t="shared" si="56"/>
        <v>0</v>
      </c>
      <c r="T74" s="31">
        <f t="shared" si="46"/>
        <v>0</v>
      </c>
      <c r="U74" s="111">
        <f t="shared" si="57"/>
        <v>0</v>
      </c>
      <c r="V74" s="112"/>
      <c r="W74" s="28"/>
      <c r="X74" s="28"/>
      <c r="Y74" s="28"/>
      <c r="Z74" s="28">
        <f t="shared" si="58"/>
        <v>0</v>
      </c>
      <c r="AA74" s="28">
        <f t="shared" si="59"/>
        <v>0</v>
      </c>
      <c r="AB74" s="28">
        <f t="shared" si="60"/>
        <v>0</v>
      </c>
      <c r="AC74" s="31"/>
      <c r="AD74" s="31"/>
      <c r="AE74" s="31"/>
      <c r="AF74" s="31">
        <f t="shared" si="61"/>
        <v>0</v>
      </c>
      <c r="AG74" s="31">
        <f t="shared" si="47"/>
        <v>0</v>
      </c>
      <c r="AH74" s="31">
        <f t="shared" si="43"/>
        <v>0</v>
      </c>
      <c r="AI74" s="111">
        <f t="shared" si="62"/>
        <v>0</v>
      </c>
      <c r="AJ74" s="82"/>
      <c r="AK74" s="82"/>
      <c r="AL74" s="7"/>
      <c r="AM74" s="74"/>
      <c r="AN74" s="74"/>
      <c r="AO74" s="147"/>
      <c r="AP74" s="74">
        <f t="shared" si="48"/>
        <v>0</v>
      </c>
      <c r="AQ74" s="74">
        <f t="shared" si="44"/>
        <v>0</v>
      </c>
      <c r="AR74" s="74">
        <f t="shared" si="45"/>
        <v>0</v>
      </c>
      <c r="AS74" s="111">
        <f t="shared" si="63"/>
        <v>0</v>
      </c>
    </row>
    <row r="75" spans="1:45" ht="12.95" customHeight="1" x14ac:dyDescent="0.2">
      <c r="A75" s="23">
        <v>68</v>
      </c>
      <c r="B75" s="28"/>
      <c r="C75" s="28"/>
      <c r="D75" s="28"/>
      <c r="E75" s="28"/>
      <c r="F75" s="28"/>
      <c r="G75" s="28"/>
      <c r="H75" s="28"/>
      <c r="I75" s="28">
        <f t="shared" si="49"/>
        <v>0</v>
      </c>
      <c r="J75" s="28">
        <f t="shared" si="50"/>
        <v>0</v>
      </c>
      <c r="K75" s="28">
        <f t="shared" si="51"/>
        <v>0</v>
      </c>
      <c r="L75" s="28">
        <f t="shared" si="52"/>
        <v>0</v>
      </c>
      <c r="M75" s="28">
        <f t="shared" si="53"/>
        <v>0</v>
      </c>
      <c r="N75" s="28">
        <f t="shared" si="54"/>
        <v>0</v>
      </c>
      <c r="O75" s="31"/>
      <c r="P75" s="31"/>
      <c r="Q75" s="31"/>
      <c r="R75" s="31">
        <f t="shared" si="55"/>
        <v>0</v>
      </c>
      <c r="S75" s="31">
        <f t="shared" si="56"/>
        <v>0</v>
      </c>
      <c r="T75" s="31">
        <f t="shared" si="46"/>
        <v>0</v>
      </c>
      <c r="U75" s="111">
        <f t="shared" si="57"/>
        <v>0</v>
      </c>
      <c r="V75" s="112"/>
      <c r="W75" s="28"/>
      <c r="X75" s="28"/>
      <c r="Y75" s="28"/>
      <c r="Z75" s="28">
        <f t="shared" si="58"/>
        <v>0</v>
      </c>
      <c r="AA75" s="28">
        <f t="shared" si="59"/>
        <v>0</v>
      </c>
      <c r="AB75" s="28">
        <f t="shared" si="60"/>
        <v>0</v>
      </c>
      <c r="AC75" s="31"/>
      <c r="AD75" s="31"/>
      <c r="AE75" s="31"/>
      <c r="AF75" s="31">
        <f t="shared" si="61"/>
        <v>0</v>
      </c>
      <c r="AG75" s="31">
        <f t="shared" si="47"/>
        <v>0</v>
      </c>
      <c r="AH75" s="31">
        <f t="shared" si="43"/>
        <v>0</v>
      </c>
      <c r="AI75" s="111">
        <f t="shared" si="62"/>
        <v>0</v>
      </c>
      <c r="AJ75" s="82"/>
      <c r="AK75" s="82"/>
      <c r="AL75" s="7"/>
      <c r="AM75" s="74"/>
      <c r="AN75" s="74"/>
      <c r="AO75" s="147"/>
      <c r="AP75" s="74">
        <f t="shared" si="48"/>
        <v>0</v>
      </c>
      <c r="AQ75" s="74">
        <f t="shared" si="44"/>
        <v>0</v>
      </c>
      <c r="AR75" s="74">
        <f t="shared" si="45"/>
        <v>0</v>
      </c>
      <c r="AS75" s="111">
        <f t="shared" si="63"/>
        <v>0</v>
      </c>
    </row>
    <row r="76" spans="1:45" ht="12.95" customHeight="1" x14ac:dyDescent="0.2">
      <c r="A76" s="23">
        <v>69</v>
      </c>
      <c r="B76" s="28"/>
      <c r="C76" s="28"/>
      <c r="D76" s="28"/>
      <c r="E76" s="28"/>
      <c r="F76" s="28"/>
      <c r="G76" s="28"/>
      <c r="H76" s="28"/>
      <c r="I76" s="28">
        <f t="shared" si="49"/>
        <v>0</v>
      </c>
      <c r="J76" s="28">
        <f t="shared" si="50"/>
        <v>0</v>
      </c>
      <c r="K76" s="28">
        <f t="shared" si="51"/>
        <v>0</v>
      </c>
      <c r="L76" s="28">
        <f t="shared" si="52"/>
        <v>0</v>
      </c>
      <c r="M76" s="28">
        <f t="shared" si="53"/>
        <v>0</v>
      </c>
      <c r="N76" s="28">
        <f t="shared" si="54"/>
        <v>0</v>
      </c>
      <c r="O76" s="31"/>
      <c r="P76" s="31"/>
      <c r="Q76" s="31"/>
      <c r="R76" s="31">
        <f t="shared" si="55"/>
        <v>0</v>
      </c>
      <c r="S76" s="31">
        <f t="shared" si="56"/>
        <v>0</v>
      </c>
      <c r="T76" s="31">
        <f t="shared" si="46"/>
        <v>0</v>
      </c>
      <c r="U76" s="111">
        <f t="shared" si="57"/>
        <v>0</v>
      </c>
      <c r="V76" s="112"/>
      <c r="W76" s="28"/>
      <c r="X76" s="28"/>
      <c r="Y76" s="28"/>
      <c r="Z76" s="28">
        <f t="shared" si="58"/>
        <v>0</v>
      </c>
      <c r="AA76" s="28">
        <f t="shared" si="59"/>
        <v>0</v>
      </c>
      <c r="AB76" s="28">
        <f t="shared" si="60"/>
        <v>0</v>
      </c>
      <c r="AC76" s="31"/>
      <c r="AD76" s="31"/>
      <c r="AE76" s="31"/>
      <c r="AF76" s="31">
        <f t="shared" si="61"/>
        <v>0</v>
      </c>
      <c r="AG76" s="31">
        <f t="shared" si="47"/>
        <v>0</v>
      </c>
      <c r="AH76" s="31">
        <f t="shared" si="43"/>
        <v>0</v>
      </c>
      <c r="AI76" s="111">
        <f t="shared" si="62"/>
        <v>0</v>
      </c>
      <c r="AJ76" s="82"/>
      <c r="AK76" s="82"/>
      <c r="AL76" s="7"/>
      <c r="AM76" s="74"/>
      <c r="AN76" s="74"/>
      <c r="AO76" s="147"/>
      <c r="AP76" s="74">
        <f t="shared" si="48"/>
        <v>0</v>
      </c>
      <c r="AQ76" s="74">
        <f t="shared" si="44"/>
        <v>0</v>
      </c>
      <c r="AR76" s="74">
        <f t="shared" si="45"/>
        <v>0</v>
      </c>
      <c r="AS76" s="111">
        <f t="shared" si="63"/>
        <v>0</v>
      </c>
    </row>
    <row r="77" spans="1:45" ht="12.95" customHeight="1" x14ac:dyDescent="0.2">
      <c r="A77" s="23">
        <v>70</v>
      </c>
      <c r="B77" s="28"/>
      <c r="C77" s="28"/>
      <c r="D77" s="28"/>
      <c r="E77" s="28"/>
      <c r="F77" s="28"/>
      <c r="G77" s="28"/>
      <c r="H77" s="28"/>
      <c r="I77" s="28">
        <f t="shared" si="49"/>
        <v>0</v>
      </c>
      <c r="J77" s="28">
        <f t="shared" si="50"/>
        <v>0</v>
      </c>
      <c r="K77" s="28">
        <f t="shared" si="51"/>
        <v>0</v>
      </c>
      <c r="L77" s="28">
        <f t="shared" si="52"/>
        <v>0</v>
      </c>
      <c r="M77" s="28">
        <f t="shared" si="53"/>
        <v>0</v>
      </c>
      <c r="N77" s="28">
        <f t="shared" si="54"/>
        <v>0</v>
      </c>
      <c r="O77" s="31"/>
      <c r="P77" s="31"/>
      <c r="Q77" s="31"/>
      <c r="R77" s="31">
        <f t="shared" si="55"/>
        <v>0</v>
      </c>
      <c r="S77" s="31">
        <f t="shared" si="56"/>
        <v>0</v>
      </c>
      <c r="T77" s="31">
        <f t="shared" si="46"/>
        <v>0</v>
      </c>
      <c r="U77" s="111">
        <f t="shared" si="57"/>
        <v>0</v>
      </c>
      <c r="V77" s="112"/>
      <c r="W77" s="28"/>
      <c r="X77" s="28"/>
      <c r="Y77" s="28"/>
      <c r="Z77" s="28">
        <f t="shared" si="58"/>
        <v>0</v>
      </c>
      <c r="AA77" s="28">
        <f t="shared" si="59"/>
        <v>0</v>
      </c>
      <c r="AB77" s="28">
        <f t="shared" si="60"/>
        <v>0</v>
      </c>
      <c r="AC77" s="31"/>
      <c r="AD77" s="31"/>
      <c r="AE77" s="31"/>
      <c r="AF77" s="31">
        <f t="shared" si="61"/>
        <v>0</v>
      </c>
      <c r="AG77" s="31">
        <f t="shared" si="47"/>
        <v>0</v>
      </c>
      <c r="AH77" s="31">
        <f t="shared" si="43"/>
        <v>0</v>
      </c>
      <c r="AI77" s="111">
        <f t="shared" si="62"/>
        <v>0</v>
      </c>
      <c r="AJ77" s="82"/>
      <c r="AK77" s="82"/>
      <c r="AL77" s="7"/>
      <c r="AM77" s="74"/>
      <c r="AN77" s="74"/>
      <c r="AO77" s="147"/>
      <c r="AP77" s="74">
        <f t="shared" si="48"/>
        <v>0</v>
      </c>
      <c r="AQ77" s="74">
        <f t="shared" si="44"/>
        <v>0</v>
      </c>
      <c r="AR77" s="74">
        <f t="shared" si="45"/>
        <v>0</v>
      </c>
      <c r="AS77" s="111">
        <f t="shared" si="63"/>
        <v>0</v>
      </c>
    </row>
    <row r="78" spans="1:45" ht="12.95" customHeight="1" x14ac:dyDescent="0.2">
      <c r="A78" s="23">
        <v>71</v>
      </c>
      <c r="B78" s="28"/>
      <c r="C78" s="28"/>
      <c r="D78" s="28"/>
      <c r="E78" s="28"/>
      <c r="F78" s="28"/>
      <c r="G78" s="28"/>
      <c r="H78" s="28"/>
      <c r="I78" s="28">
        <f t="shared" si="49"/>
        <v>0</v>
      </c>
      <c r="J78" s="28">
        <f t="shared" si="50"/>
        <v>0</v>
      </c>
      <c r="K78" s="28">
        <f t="shared" si="51"/>
        <v>0</v>
      </c>
      <c r="L78" s="28">
        <f t="shared" si="52"/>
        <v>0</v>
      </c>
      <c r="M78" s="28">
        <f t="shared" si="53"/>
        <v>0</v>
      </c>
      <c r="N78" s="28">
        <f t="shared" si="54"/>
        <v>0</v>
      </c>
      <c r="O78" s="31"/>
      <c r="P78" s="31"/>
      <c r="Q78" s="31"/>
      <c r="R78" s="31">
        <f t="shared" si="55"/>
        <v>0</v>
      </c>
      <c r="S78" s="31">
        <f t="shared" si="56"/>
        <v>0</v>
      </c>
      <c r="T78" s="31">
        <f t="shared" si="46"/>
        <v>0</v>
      </c>
      <c r="U78" s="111">
        <f t="shared" si="57"/>
        <v>0</v>
      </c>
      <c r="V78" s="112"/>
      <c r="W78" s="28"/>
      <c r="X78" s="28"/>
      <c r="Y78" s="28"/>
      <c r="Z78" s="28">
        <f t="shared" si="58"/>
        <v>0</v>
      </c>
      <c r="AA78" s="28">
        <f t="shared" si="59"/>
        <v>0</v>
      </c>
      <c r="AB78" s="28">
        <f t="shared" si="60"/>
        <v>0</v>
      </c>
      <c r="AC78" s="31"/>
      <c r="AD78" s="31"/>
      <c r="AE78" s="31"/>
      <c r="AF78" s="31">
        <f t="shared" si="61"/>
        <v>0</v>
      </c>
      <c r="AG78" s="31">
        <f t="shared" si="47"/>
        <v>0</v>
      </c>
      <c r="AH78" s="31">
        <f t="shared" si="43"/>
        <v>0</v>
      </c>
      <c r="AI78" s="111">
        <f t="shared" si="62"/>
        <v>0</v>
      </c>
      <c r="AJ78" s="82"/>
      <c r="AK78" s="82"/>
      <c r="AL78" s="7"/>
      <c r="AM78" s="74"/>
      <c r="AN78" s="74"/>
      <c r="AO78" s="147"/>
      <c r="AP78" s="74">
        <f t="shared" si="48"/>
        <v>0</v>
      </c>
      <c r="AQ78" s="74">
        <f t="shared" si="44"/>
        <v>0</v>
      </c>
      <c r="AR78" s="74">
        <f t="shared" si="45"/>
        <v>0</v>
      </c>
      <c r="AS78" s="111">
        <f t="shared" si="63"/>
        <v>0</v>
      </c>
    </row>
    <row r="79" spans="1:45" ht="12.95" customHeight="1" x14ac:dyDescent="0.2">
      <c r="A79" s="23">
        <v>72</v>
      </c>
      <c r="B79" s="28"/>
      <c r="C79" s="28"/>
      <c r="D79" s="28"/>
      <c r="E79" s="28"/>
      <c r="F79" s="28"/>
      <c r="G79" s="28"/>
      <c r="H79" s="28"/>
      <c r="I79" s="28">
        <f t="shared" si="49"/>
        <v>0</v>
      </c>
      <c r="J79" s="28">
        <f t="shared" si="50"/>
        <v>0</v>
      </c>
      <c r="K79" s="28">
        <f t="shared" si="51"/>
        <v>0</v>
      </c>
      <c r="L79" s="28">
        <f t="shared" si="52"/>
        <v>0</v>
      </c>
      <c r="M79" s="28">
        <f t="shared" si="53"/>
        <v>0</v>
      </c>
      <c r="N79" s="28">
        <f t="shared" si="54"/>
        <v>0</v>
      </c>
      <c r="O79" s="31"/>
      <c r="P79" s="31"/>
      <c r="Q79" s="31"/>
      <c r="R79" s="31">
        <f t="shared" si="55"/>
        <v>0</v>
      </c>
      <c r="S79" s="31">
        <f t="shared" si="56"/>
        <v>0</v>
      </c>
      <c r="T79" s="31">
        <f t="shared" si="46"/>
        <v>0</v>
      </c>
      <c r="U79" s="111">
        <f t="shared" si="57"/>
        <v>0</v>
      </c>
      <c r="V79" s="112"/>
      <c r="W79" s="28"/>
      <c r="X79" s="28"/>
      <c r="Y79" s="28"/>
      <c r="Z79" s="28">
        <f t="shared" si="58"/>
        <v>0</v>
      </c>
      <c r="AA79" s="28">
        <f t="shared" si="59"/>
        <v>0</v>
      </c>
      <c r="AB79" s="28">
        <f t="shared" si="60"/>
        <v>0</v>
      </c>
      <c r="AC79" s="31"/>
      <c r="AD79" s="31"/>
      <c r="AE79" s="31"/>
      <c r="AF79" s="31">
        <f t="shared" si="61"/>
        <v>0</v>
      </c>
      <c r="AG79" s="31">
        <f t="shared" si="47"/>
        <v>0</v>
      </c>
      <c r="AH79" s="31">
        <f t="shared" si="43"/>
        <v>0</v>
      </c>
      <c r="AI79" s="111">
        <f t="shared" si="62"/>
        <v>0</v>
      </c>
      <c r="AJ79" s="82"/>
      <c r="AK79" s="82"/>
      <c r="AL79" s="7"/>
      <c r="AM79" s="74"/>
      <c r="AN79" s="74"/>
      <c r="AO79" s="147"/>
      <c r="AP79" s="74">
        <f t="shared" si="48"/>
        <v>0</v>
      </c>
      <c r="AQ79" s="74">
        <f t="shared" si="44"/>
        <v>0</v>
      </c>
      <c r="AR79" s="74">
        <f t="shared" si="45"/>
        <v>0</v>
      </c>
      <c r="AS79" s="111">
        <f t="shared" si="63"/>
        <v>0</v>
      </c>
    </row>
    <row r="80" spans="1:45" ht="12.95" customHeight="1" x14ac:dyDescent="0.2">
      <c r="A80" s="23">
        <v>73</v>
      </c>
      <c r="B80" s="28"/>
      <c r="C80" s="28"/>
      <c r="D80" s="28"/>
      <c r="E80" s="28"/>
      <c r="F80" s="28"/>
      <c r="G80" s="28"/>
      <c r="H80" s="28"/>
      <c r="I80" s="28">
        <f t="shared" si="49"/>
        <v>0</v>
      </c>
      <c r="J80" s="28">
        <f t="shared" si="50"/>
        <v>0</v>
      </c>
      <c r="K80" s="28">
        <f t="shared" si="51"/>
        <v>0</v>
      </c>
      <c r="L80" s="28">
        <f t="shared" si="52"/>
        <v>0</v>
      </c>
      <c r="M80" s="28">
        <f t="shared" si="53"/>
        <v>0</v>
      </c>
      <c r="N80" s="28">
        <f t="shared" si="54"/>
        <v>0</v>
      </c>
      <c r="O80" s="31"/>
      <c r="P80" s="31"/>
      <c r="Q80" s="31"/>
      <c r="R80" s="31">
        <f t="shared" si="55"/>
        <v>0</v>
      </c>
      <c r="S80" s="31">
        <f t="shared" si="56"/>
        <v>0</v>
      </c>
      <c r="T80" s="31">
        <f t="shared" si="46"/>
        <v>0</v>
      </c>
      <c r="U80" s="111">
        <f t="shared" si="57"/>
        <v>0</v>
      </c>
      <c r="V80" s="112"/>
      <c r="W80" s="28"/>
      <c r="X80" s="28"/>
      <c r="Y80" s="28"/>
      <c r="Z80" s="28">
        <f t="shared" si="58"/>
        <v>0</v>
      </c>
      <c r="AA80" s="28">
        <f t="shared" si="59"/>
        <v>0</v>
      </c>
      <c r="AB80" s="28">
        <f t="shared" si="60"/>
        <v>0</v>
      </c>
      <c r="AC80" s="31"/>
      <c r="AD80" s="31"/>
      <c r="AE80" s="31"/>
      <c r="AF80" s="31">
        <f t="shared" si="61"/>
        <v>0</v>
      </c>
      <c r="AG80" s="31">
        <f t="shared" si="47"/>
        <v>0</v>
      </c>
      <c r="AH80" s="31">
        <f t="shared" si="43"/>
        <v>0</v>
      </c>
      <c r="AI80" s="111">
        <f t="shared" si="62"/>
        <v>0</v>
      </c>
      <c r="AJ80" s="82"/>
      <c r="AK80" s="82"/>
      <c r="AL80" s="7"/>
      <c r="AM80" s="74"/>
      <c r="AN80" s="74"/>
      <c r="AO80" s="147"/>
      <c r="AP80" s="74">
        <f t="shared" si="48"/>
        <v>0</v>
      </c>
      <c r="AQ80" s="74">
        <f t="shared" si="44"/>
        <v>0</v>
      </c>
      <c r="AR80" s="74">
        <f t="shared" si="45"/>
        <v>0</v>
      </c>
      <c r="AS80" s="111">
        <f t="shared" si="63"/>
        <v>0</v>
      </c>
    </row>
    <row r="81" spans="1:45" ht="12.95" customHeight="1" x14ac:dyDescent="0.2">
      <c r="A81" s="23">
        <v>74</v>
      </c>
      <c r="B81" s="28"/>
      <c r="C81" s="28"/>
      <c r="D81" s="28"/>
      <c r="E81" s="28"/>
      <c r="F81" s="28"/>
      <c r="G81" s="28"/>
      <c r="H81" s="28"/>
      <c r="I81" s="28">
        <f t="shared" si="49"/>
        <v>0</v>
      </c>
      <c r="J81" s="28">
        <f t="shared" si="50"/>
        <v>0</v>
      </c>
      <c r="K81" s="28">
        <f t="shared" si="51"/>
        <v>0</v>
      </c>
      <c r="L81" s="28">
        <f t="shared" si="52"/>
        <v>0</v>
      </c>
      <c r="M81" s="28">
        <f t="shared" si="53"/>
        <v>0</v>
      </c>
      <c r="N81" s="28">
        <f t="shared" si="54"/>
        <v>0</v>
      </c>
      <c r="O81" s="31"/>
      <c r="P81" s="31"/>
      <c r="Q81" s="31"/>
      <c r="R81" s="31">
        <f t="shared" si="55"/>
        <v>0</v>
      </c>
      <c r="S81" s="31">
        <f t="shared" si="56"/>
        <v>0</v>
      </c>
      <c r="T81" s="31">
        <f t="shared" si="46"/>
        <v>0</v>
      </c>
      <c r="U81" s="111">
        <f t="shared" si="57"/>
        <v>0</v>
      </c>
      <c r="V81" s="112"/>
      <c r="W81" s="28"/>
      <c r="X81" s="28"/>
      <c r="Y81" s="28"/>
      <c r="Z81" s="28">
        <f t="shared" si="58"/>
        <v>0</v>
      </c>
      <c r="AA81" s="28">
        <f t="shared" si="59"/>
        <v>0</v>
      </c>
      <c r="AB81" s="28">
        <f t="shared" si="60"/>
        <v>0</v>
      </c>
      <c r="AC81" s="31"/>
      <c r="AD81" s="31"/>
      <c r="AE81" s="31"/>
      <c r="AF81" s="31">
        <f t="shared" si="61"/>
        <v>0</v>
      </c>
      <c r="AG81" s="31">
        <f t="shared" si="47"/>
        <v>0</v>
      </c>
      <c r="AH81" s="31">
        <f t="shared" si="43"/>
        <v>0</v>
      </c>
      <c r="AI81" s="111">
        <f t="shared" si="62"/>
        <v>0</v>
      </c>
      <c r="AJ81" s="82"/>
      <c r="AK81" s="82"/>
      <c r="AL81" s="7"/>
      <c r="AM81" s="74"/>
      <c r="AN81" s="74"/>
      <c r="AO81" s="147"/>
      <c r="AP81" s="74">
        <f t="shared" si="48"/>
        <v>0</v>
      </c>
      <c r="AQ81" s="74">
        <f t="shared" si="44"/>
        <v>0</v>
      </c>
      <c r="AR81" s="74">
        <f t="shared" si="45"/>
        <v>0</v>
      </c>
      <c r="AS81" s="111">
        <f t="shared" si="63"/>
        <v>0</v>
      </c>
    </row>
    <row r="82" spans="1:45" ht="12.95" customHeight="1" x14ac:dyDescent="0.2">
      <c r="A82" s="23">
        <v>75</v>
      </c>
      <c r="B82" s="28"/>
      <c r="C82" s="28"/>
      <c r="D82" s="28"/>
      <c r="E82" s="28"/>
      <c r="F82" s="28"/>
      <c r="G82" s="28"/>
      <c r="H82" s="28"/>
      <c r="I82" s="28">
        <f t="shared" si="49"/>
        <v>0</v>
      </c>
      <c r="J82" s="28">
        <f t="shared" si="50"/>
        <v>0</v>
      </c>
      <c r="K82" s="28">
        <f t="shared" si="51"/>
        <v>0</v>
      </c>
      <c r="L82" s="28">
        <f t="shared" si="52"/>
        <v>0</v>
      </c>
      <c r="M82" s="28">
        <f t="shared" si="53"/>
        <v>0</v>
      </c>
      <c r="N82" s="28">
        <f t="shared" si="54"/>
        <v>0</v>
      </c>
      <c r="O82" s="31"/>
      <c r="P82" s="31"/>
      <c r="Q82" s="31"/>
      <c r="R82" s="31">
        <f t="shared" si="55"/>
        <v>0</v>
      </c>
      <c r="S82" s="31">
        <f t="shared" si="56"/>
        <v>0</v>
      </c>
      <c r="T82" s="31">
        <f t="shared" si="46"/>
        <v>0</v>
      </c>
      <c r="U82" s="111">
        <f t="shared" si="57"/>
        <v>0</v>
      </c>
      <c r="V82" s="112"/>
      <c r="W82" s="28"/>
      <c r="X82" s="28"/>
      <c r="Y82" s="28"/>
      <c r="Z82" s="28">
        <f t="shared" si="58"/>
        <v>0</v>
      </c>
      <c r="AA82" s="28">
        <f t="shared" si="59"/>
        <v>0</v>
      </c>
      <c r="AB82" s="28">
        <f t="shared" si="60"/>
        <v>0</v>
      </c>
      <c r="AC82" s="31"/>
      <c r="AD82" s="31"/>
      <c r="AE82" s="31"/>
      <c r="AF82" s="31">
        <f t="shared" si="61"/>
        <v>0</v>
      </c>
      <c r="AG82" s="31">
        <f t="shared" si="47"/>
        <v>0</v>
      </c>
      <c r="AH82" s="31">
        <f t="shared" si="43"/>
        <v>0</v>
      </c>
      <c r="AI82" s="111">
        <f t="shared" si="62"/>
        <v>0</v>
      </c>
      <c r="AJ82" s="82"/>
      <c r="AK82" s="82"/>
      <c r="AL82" s="7"/>
      <c r="AM82" s="74"/>
      <c r="AN82" s="74"/>
      <c r="AO82" s="147"/>
      <c r="AP82" s="74">
        <f t="shared" si="48"/>
        <v>0</v>
      </c>
      <c r="AQ82" s="74">
        <f t="shared" si="44"/>
        <v>0</v>
      </c>
      <c r="AR82" s="74">
        <f t="shared" si="45"/>
        <v>0</v>
      </c>
      <c r="AS82" s="111">
        <f t="shared" si="63"/>
        <v>0</v>
      </c>
    </row>
    <row r="83" spans="1:45" ht="12.95" customHeight="1" x14ac:dyDescent="0.2">
      <c r="A83" s="23">
        <v>76</v>
      </c>
      <c r="B83" s="28"/>
      <c r="C83" s="28"/>
      <c r="D83" s="28"/>
      <c r="E83" s="28"/>
      <c r="F83" s="28"/>
      <c r="G83" s="28"/>
      <c r="H83" s="28"/>
      <c r="I83" s="28">
        <f t="shared" si="49"/>
        <v>0</v>
      </c>
      <c r="J83" s="28">
        <f t="shared" si="50"/>
        <v>0</v>
      </c>
      <c r="K83" s="28">
        <f t="shared" si="51"/>
        <v>0</v>
      </c>
      <c r="L83" s="28">
        <f t="shared" si="52"/>
        <v>0</v>
      </c>
      <c r="M83" s="28">
        <f t="shared" si="53"/>
        <v>0</v>
      </c>
      <c r="N83" s="28">
        <f t="shared" si="54"/>
        <v>0</v>
      </c>
      <c r="O83" s="31"/>
      <c r="P83" s="31"/>
      <c r="Q83" s="31"/>
      <c r="R83" s="31">
        <f t="shared" si="55"/>
        <v>0</v>
      </c>
      <c r="S83" s="31">
        <f t="shared" si="56"/>
        <v>0</v>
      </c>
      <c r="T83" s="31">
        <f t="shared" si="46"/>
        <v>0</v>
      </c>
      <c r="U83" s="111">
        <f t="shared" si="57"/>
        <v>0</v>
      </c>
      <c r="V83" s="112"/>
      <c r="W83" s="28"/>
      <c r="X83" s="28"/>
      <c r="Y83" s="28"/>
      <c r="Z83" s="28">
        <f t="shared" si="58"/>
        <v>0</v>
      </c>
      <c r="AA83" s="28">
        <f t="shared" si="59"/>
        <v>0</v>
      </c>
      <c r="AB83" s="28">
        <f t="shared" si="60"/>
        <v>0</v>
      </c>
      <c r="AC83" s="31"/>
      <c r="AD83" s="31"/>
      <c r="AE83" s="31"/>
      <c r="AF83" s="31">
        <f t="shared" si="61"/>
        <v>0</v>
      </c>
      <c r="AG83" s="31">
        <f t="shared" si="47"/>
        <v>0</v>
      </c>
      <c r="AH83" s="31">
        <f t="shared" si="43"/>
        <v>0</v>
      </c>
      <c r="AI83" s="111">
        <f t="shared" si="62"/>
        <v>0</v>
      </c>
      <c r="AJ83" s="82"/>
      <c r="AK83" s="82"/>
      <c r="AL83" s="7"/>
      <c r="AM83" s="74"/>
      <c r="AN83" s="74"/>
      <c r="AO83" s="147"/>
      <c r="AP83" s="74">
        <f t="shared" si="48"/>
        <v>0</v>
      </c>
      <c r="AQ83" s="74">
        <f t="shared" si="44"/>
        <v>0</v>
      </c>
      <c r="AR83" s="74">
        <f t="shared" si="45"/>
        <v>0</v>
      </c>
      <c r="AS83" s="111">
        <f t="shared" si="63"/>
        <v>0</v>
      </c>
    </row>
    <row r="84" spans="1:45" ht="12.95" customHeight="1" x14ac:dyDescent="0.2">
      <c r="A84" s="23">
        <v>77</v>
      </c>
      <c r="B84" s="28"/>
      <c r="C84" s="28"/>
      <c r="D84" s="28"/>
      <c r="E84" s="28"/>
      <c r="F84" s="28"/>
      <c r="G84" s="28"/>
      <c r="H84" s="28"/>
      <c r="I84" s="28">
        <f t="shared" si="49"/>
        <v>0</v>
      </c>
      <c r="J84" s="28">
        <f t="shared" si="50"/>
        <v>0</v>
      </c>
      <c r="K84" s="28">
        <f t="shared" si="51"/>
        <v>0</v>
      </c>
      <c r="L84" s="28">
        <f t="shared" si="52"/>
        <v>0</v>
      </c>
      <c r="M84" s="28">
        <f t="shared" si="53"/>
        <v>0</v>
      </c>
      <c r="N84" s="28">
        <f t="shared" si="54"/>
        <v>0</v>
      </c>
      <c r="O84" s="31"/>
      <c r="P84" s="31"/>
      <c r="Q84" s="31"/>
      <c r="R84" s="31">
        <f t="shared" si="55"/>
        <v>0</v>
      </c>
      <c r="S84" s="31">
        <f t="shared" si="56"/>
        <v>0</v>
      </c>
      <c r="T84" s="31">
        <f t="shared" si="46"/>
        <v>0</v>
      </c>
      <c r="U84" s="111">
        <f t="shared" si="57"/>
        <v>0</v>
      </c>
      <c r="V84" s="112"/>
      <c r="W84" s="28"/>
      <c r="X84" s="28"/>
      <c r="Y84" s="28"/>
      <c r="Z84" s="28">
        <f t="shared" si="58"/>
        <v>0</v>
      </c>
      <c r="AA84" s="28">
        <f t="shared" si="59"/>
        <v>0</v>
      </c>
      <c r="AB84" s="28">
        <f t="shared" si="60"/>
        <v>0</v>
      </c>
      <c r="AC84" s="31"/>
      <c r="AD84" s="31"/>
      <c r="AE84" s="31"/>
      <c r="AF84" s="31">
        <f t="shared" si="61"/>
        <v>0</v>
      </c>
      <c r="AG84" s="31">
        <f t="shared" si="47"/>
        <v>0</v>
      </c>
      <c r="AH84" s="31">
        <f t="shared" si="43"/>
        <v>0</v>
      </c>
      <c r="AI84" s="111">
        <f t="shared" si="62"/>
        <v>0</v>
      </c>
      <c r="AJ84" s="82"/>
      <c r="AK84" s="82"/>
      <c r="AL84" s="7"/>
      <c r="AM84" s="74"/>
      <c r="AN84" s="74"/>
      <c r="AO84" s="147"/>
      <c r="AP84" s="74">
        <f t="shared" si="48"/>
        <v>0</v>
      </c>
      <c r="AQ84" s="74">
        <f t="shared" si="44"/>
        <v>0</v>
      </c>
      <c r="AR84" s="74">
        <f t="shared" si="45"/>
        <v>0</v>
      </c>
      <c r="AS84" s="111">
        <f t="shared" si="63"/>
        <v>0</v>
      </c>
    </row>
    <row r="85" spans="1:45" ht="12.95" customHeight="1" x14ac:dyDescent="0.2">
      <c r="A85" s="23">
        <v>78</v>
      </c>
      <c r="B85" s="28"/>
      <c r="C85" s="28"/>
      <c r="D85" s="28"/>
      <c r="E85" s="28"/>
      <c r="F85" s="28"/>
      <c r="G85" s="28"/>
      <c r="H85" s="28"/>
      <c r="I85" s="28">
        <f t="shared" si="49"/>
        <v>0</v>
      </c>
      <c r="J85" s="28">
        <f t="shared" si="50"/>
        <v>0</v>
      </c>
      <c r="K85" s="28">
        <f t="shared" si="51"/>
        <v>0</v>
      </c>
      <c r="L85" s="28">
        <f t="shared" si="52"/>
        <v>0</v>
      </c>
      <c r="M85" s="28">
        <f t="shared" si="53"/>
        <v>0</v>
      </c>
      <c r="N85" s="28">
        <f t="shared" si="54"/>
        <v>0</v>
      </c>
      <c r="O85" s="31"/>
      <c r="P85" s="31"/>
      <c r="Q85" s="31"/>
      <c r="R85" s="31">
        <f t="shared" si="55"/>
        <v>0</v>
      </c>
      <c r="S85" s="31">
        <f t="shared" si="56"/>
        <v>0</v>
      </c>
      <c r="T85" s="31">
        <f t="shared" si="46"/>
        <v>0</v>
      </c>
      <c r="U85" s="111">
        <f t="shared" si="57"/>
        <v>0</v>
      </c>
      <c r="V85" s="112"/>
      <c r="W85" s="28"/>
      <c r="X85" s="28"/>
      <c r="Y85" s="28"/>
      <c r="Z85" s="28">
        <f t="shared" si="58"/>
        <v>0</v>
      </c>
      <c r="AA85" s="28">
        <f t="shared" si="59"/>
        <v>0</v>
      </c>
      <c r="AB85" s="28">
        <f t="shared" si="60"/>
        <v>0</v>
      </c>
      <c r="AC85" s="31"/>
      <c r="AD85" s="31"/>
      <c r="AE85" s="31"/>
      <c r="AF85" s="31">
        <f t="shared" si="61"/>
        <v>0</v>
      </c>
      <c r="AG85" s="31">
        <f t="shared" si="47"/>
        <v>0</v>
      </c>
      <c r="AH85" s="31">
        <f t="shared" si="43"/>
        <v>0</v>
      </c>
      <c r="AI85" s="111">
        <f t="shared" si="62"/>
        <v>0</v>
      </c>
      <c r="AJ85" s="82"/>
      <c r="AK85" s="82"/>
      <c r="AL85" s="7"/>
      <c r="AM85" s="74"/>
      <c r="AN85" s="74"/>
      <c r="AO85" s="147"/>
      <c r="AP85" s="74">
        <f t="shared" si="48"/>
        <v>0</v>
      </c>
      <c r="AQ85" s="74">
        <f t="shared" si="44"/>
        <v>0</v>
      </c>
      <c r="AR85" s="74">
        <f t="shared" si="45"/>
        <v>0</v>
      </c>
      <c r="AS85" s="111">
        <f t="shared" si="63"/>
        <v>0</v>
      </c>
    </row>
    <row r="86" spans="1:45" ht="12.95" customHeight="1" x14ac:dyDescent="0.2">
      <c r="A86" s="23">
        <v>79</v>
      </c>
      <c r="B86" s="28"/>
      <c r="C86" s="28"/>
      <c r="D86" s="28"/>
      <c r="E86" s="28"/>
      <c r="F86" s="28"/>
      <c r="G86" s="28"/>
      <c r="H86" s="28"/>
      <c r="I86" s="28">
        <f t="shared" si="49"/>
        <v>0</v>
      </c>
      <c r="J86" s="28">
        <f t="shared" si="50"/>
        <v>0</v>
      </c>
      <c r="K86" s="28">
        <f t="shared" si="51"/>
        <v>0</v>
      </c>
      <c r="L86" s="28">
        <f t="shared" si="52"/>
        <v>0</v>
      </c>
      <c r="M86" s="28">
        <f t="shared" si="53"/>
        <v>0</v>
      </c>
      <c r="N86" s="28">
        <f t="shared" si="54"/>
        <v>0</v>
      </c>
      <c r="O86" s="31"/>
      <c r="P86" s="31"/>
      <c r="Q86" s="31"/>
      <c r="R86" s="31">
        <f t="shared" si="55"/>
        <v>0</v>
      </c>
      <c r="S86" s="31">
        <f t="shared" si="56"/>
        <v>0</v>
      </c>
      <c r="T86" s="31">
        <f t="shared" si="46"/>
        <v>0</v>
      </c>
      <c r="U86" s="111">
        <f t="shared" si="57"/>
        <v>0</v>
      </c>
      <c r="V86" s="112"/>
      <c r="W86" s="28"/>
      <c r="X86" s="28"/>
      <c r="Y86" s="28"/>
      <c r="Z86" s="28">
        <f t="shared" si="58"/>
        <v>0</v>
      </c>
      <c r="AA86" s="28">
        <f t="shared" si="59"/>
        <v>0</v>
      </c>
      <c r="AB86" s="28">
        <f t="shared" si="60"/>
        <v>0</v>
      </c>
      <c r="AC86" s="31"/>
      <c r="AD86" s="31"/>
      <c r="AE86" s="31"/>
      <c r="AF86" s="31">
        <f t="shared" si="61"/>
        <v>0</v>
      </c>
      <c r="AG86" s="31">
        <f t="shared" si="47"/>
        <v>0</v>
      </c>
      <c r="AH86" s="31">
        <f t="shared" si="43"/>
        <v>0</v>
      </c>
      <c r="AI86" s="111">
        <f t="shared" si="62"/>
        <v>0</v>
      </c>
      <c r="AJ86" s="82"/>
      <c r="AK86" s="82"/>
      <c r="AL86" s="7"/>
      <c r="AM86" s="74"/>
      <c r="AN86" s="74"/>
      <c r="AO86" s="147"/>
      <c r="AP86" s="74">
        <f t="shared" si="48"/>
        <v>0</v>
      </c>
      <c r="AQ86" s="74">
        <f t="shared" si="44"/>
        <v>0</v>
      </c>
      <c r="AR86" s="74">
        <f t="shared" si="45"/>
        <v>0</v>
      </c>
      <c r="AS86" s="111">
        <f t="shared" si="63"/>
        <v>0</v>
      </c>
    </row>
    <row r="87" spans="1:45" ht="12.95" customHeight="1" x14ac:dyDescent="0.2">
      <c r="A87" s="23">
        <v>80</v>
      </c>
      <c r="B87" s="28"/>
      <c r="C87" s="28"/>
      <c r="D87" s="28"/>
      <c r="E87" s="28"/>
      <c r="F87" s="28"/>
      <c r="G87" s="28"/>
      <c r="H87" s="28"/>
      <c r="I87" s="28">
        <f t="shared" si="49"/>
        <v>0</v>
      </c>
      <c r="J87" s="28">
        <f t="shared" si="50"/>
        <v>0</v>
      </c>
      <c r="K87" s="28">
        <f t="shared" si="51"/>
        <v>0</v>
      </c>
      <c r="L87" s="28">
        <f t="shared" si="52"/>
        <v>0</v>
      </c>
      <c r="M87" s="28">
        <f t="shared" si="53"/>
        <v>0</v>
      </c>
      <c r="N87" s="28">
        <f t="shared" si="54"/>
        <v>0</v>
      </c>
      <c r="O87" s="31"/>
      <c r="P87" s="31"/>
      <c r="Q87" s="31"/>
      <c r="R87" s="31">
        <f t="shared" si="55"/>
        <v>0</v>
      </c>
      <c r="S87" s="31">
        <f t="shared" si="56"/>
        <v>0</v>
      </c>
      <c r="T87" s="31">
        <f t="shared" si="46"/>
        <v>0</v>
      </c>
      <c r="U87" s="111">
        <f t="shared" si="57"/>
        <v>0</v>
      </c>
      <c r="V87" s="112"/>
      <c r="W87" s="28"/>
      <c r="X87" s="28"/>
      <c r="Y87" s="28"/>
      <c r="Z87" s="28">
        <f t="shared" si="58"/>
        <v>0</v>
      </c>
      <c r="AA87" s="28">
        <f t="shared" si="59"/>
        <v>0</v>
      </c>
      <c r="AB87" s="28">
        <f t="shared" si="60"/>
        <v>0</v>
      </c>
      <c r="AC87" s="31"/>
      <c r="AD87" s="31"/>
      <c r="AE87" s="31"/>
      <c r="AF87" s="31">
        <f t="shared" si="61"/>
        <v>0</v>
      </c>
      <c r="AG87" s="31">
        <f t="shared" si="47"/>
        <v>0</v>
      </c>
      <c r="AH87" s="31">
        <f t="shared" si="43"/>
        <v>0</v>
      </c>
      <c r="AI87" s="111">
        <f t="shared" si="62"/>
        <v>0</v>
      </c>
      <c r="AJ87" s="82"/>
      <c r="AK87" s="82"/>
      <c r="AL87" s="7"/>
      <c r="AM87" s="74"/>
      <c r="AN87" s="74"/>
      <c r="AO87" s="147"/>
      <c r="AP87" s="74">
        <f t="shared" si="48"/>
        <v>0</v>
      </c>
      <c r="AQ87" s="74">
        <f t="shared" si="44"/>
        <v>0</v>
      </c>
      <c r="AR87" s="74">
        <f t="shared" si="45"/>
        <v>0</v>
      </c>
      <c r="AS87" s="111">
        <f t="shared" si="63"/>
        <v>0</v>
      </c>
    </row>
    <row r="88" spans="1:45" ht="12.95" customHeight="1" x14ac:dyDescent="0.2">
      <c r="A88" s="23">
        <v>81</v>
      </c>
      <c r="B88" s="28"/>
      <c r="C88" s="28"/>
      <c r="D88" s="28"/>
      <c r="E88" s="28"/>
      <c r="F88" s="28"/>
      <c r="G88" s="28"/>
      <c r="H88" s="28"/>
      <c r="I88" s="28">
        <f t="shared" si="49"/>
        <v>0</v>
      </c>
      <c r="J88" s="28">
        <f t="shared" si="50"/>
        <v>0</v>
      </c>
      <c r="K88" s="28">
        <f t="shared" si="51"/>
        <v>0</v>
      </c>
      <c r="L88" s="28">
        <f t="shared" si="52"/>
        <v>0</v>
      </c>
      <c r="M88" s="28">
        <f t="shared" si="53"/>
        <v>0</v>
      </c>
      <c r="N88" s="28">
        <f t="shared" si="54"/>
        <v>0</v>
      </c>
      <c r="O88" s="31"/>
      <c r="P88" s="31"/>
      <c r="Q88" s="31"/>
      <c r="R88" s="31">
        <f t="shared" si="55"/>
        <v>0</v>
      </c>
      <c r="S88" s="31">
        <f t="shared" si="56"/>
        <v>0</v>
      </c>
      <c r="T88" s="31">
        <f t="shared" si="46"/>
        <v>0</v>
      </c>
      <c r="U88" s="111">
        <f t="shared" si="57"/>
        <v>0</v>
      </c>
      <c r="V88" s="112"/>
      <c r="W88" s="28"/>
      <c r="X88" s="28"/>
      <c r="Y88" s="28"/>
      <c r="Z88" s="28">
        <f t="shared" si="58"/>
        <v>0</v>
      </c>
      <c r="AA88" s="28">
        <f t="shared" si="59"/>
        <v>0</v>
      </c>
      <c r="AB88" s="28">
        <f t="shared" si="60"/>
        <v>0</v>
      </c>
      <c r="AC88" s="31"/>
      <c r="AD88" s="31"/>
      <c r="AE88" s="31"/>
      <c r="AF88" s="31">
        <f t="shared" si="61"/>
        <v>0</v>
      </c>
      <c r="AG88" s="31">
        <f t="shared" si="47"/>
        <v>0</v>
      </c>
      <c r="AH88" s="31">
        <f t="shared" si="43"/>
        <v>0</v>
      </c>
      <c r="AI88" s="111">
        <f t="shared" si="62"/>
        <v>0</v>
      </c>
      <c r="AJ88" s="82"/>
      <c r="AK88" s="82"/>
      <c r="AL88" s="7"/>
      <c r="AM88" s="74"/>
      <c r="AN88" s="74"/>
      <c r="AO88" s="147"/>
      <c r="AP88" s="74">
        <f t="shared" si="48"/>
        <v>0</v>
      </c>
      <c r="AQ88" s="74">
        <f t="shared" si="44"/>
        <v>0</v>
      </c>
      <c r="AR88" s="74">
        <f t="shared" si="45"/>
        <v>0</v>
      </c>
      <c r="AS88" s="111">
        <f t="shared" si="63"/>
        <v>0</v>
      </c>
    </row>
    <row r="89" spans="1:45" ht="12.95" customHeight="1" x14ac:dyDescent="0.2">
      <c r="A89" s="23">
        <v>82</v>
      </c>
      <c r="B89" s="28"/>
      <c r="C89" s="28"/>
      <c r="D89" s="28"/>
      <c r="E89" s="28"/>
      <c r="F89" s="28"/>
      <c r="G89" s="28"/>
      <c r="H89" s="28"/>
      <c r="I89" s="28">
        <f t="shared" si="49"/>
        <v>0</v>
      </c>
      <c r="J89" s="28">
        <f t="shared" si="50"/>
        <v>0</v>
      </c>
      <c r="K89" s="28">
        <f t="shared" si="51"/>
        <v>0</v>
      </c>
      <c r="L89" s="28">
        <f t="shared" si="52"/>
        <v>0</v>
      </c>
      <c r="M89" s="28">
        <f t="shared" si="53"/>
        <v>0</v>
      </c>
      <c r="N89" s="28">
        <f t="shared" si="54"/>
        <v>0</v>
      </c>
      <c r="O89" s="31"/>
      <c r="P89" s="31"/>
      <c r="Q89" s="31"/>
      <c r="R89" s="31">
        <f t="shared" si="55"/>
        <v>0</v>
      </c>
      <c r="S89" s="31">
        <f t="shared" si="56"/>
        <v>0</v>
      </c>
      <c r="T89" s="31">
        <f t="shared" si="46"/>
        <v>0</v>
      </c>
      <c r="U89" s="111">
        <f t="shared" si="57"/>
        <v>0</v>
      </c>
      <c r="V89" s="112"/>
      <c r="W89" s="28"/>
      <c r="X89" s="28"/>
      <c r="Y89" s="28"/>
      <c r="Z89" s="28">
        <f t="shared" si="58"/>
        <v>0</v>
      </c>
      <c r="AA89" s="28">
        <f t="shared" si="59"/>
        <v>0</v>
      </c>
      <c r="AB89" s="28">
        <f t="shared" si="60"/>
        <v>0</v>
      </c>
      <c r="AC89" s="31"/>
      <c r="AD89" s="31"/>
      <c r="AE89" s="31"/>
      <c r="AF89" s="31">
        <f t="shared" si="61"/>
        <v>0</v>
      </c>
      <c r="AG89" s="31">
        <f t="shared" si="47"/>
        <v>0</v>
      </c>
      <c r="AH89" s="31">
        <f t="shared" si="43"/>
        <v>0</v>
      </c>
      <c r="AI89" s="111">
        <f t="shared" si="62"/>
        <v>0</v>
      </c>
      <c r="AJ89" s="82"/>
      <c r="AK89" s="82"/>
      <c r="AL89" s="7"/>
      <c r="AM89" s="74"/>
      <c r="AN89" s="74"/>
      <c r="AO89" s="147"/>
      <c r="AP89" s="74">
        <f t="shared" si="48"/>
        <v>0</v>
      </c>
      <c r="AQ89" s="74">
        <f t="shared" si="44"/>
        <v>0</v>
      </c>
      <c r="AR89" s="74">
        <f t="shared" si="45"/>
        <v>0</v>
      </c>
      <c r="AS89" s="111">
        <f t="shared" si="63"/>
        <v>0</v>
      </c>
    </row>
    <row r="90" spans="1:45" ht="12.95" customHeight="1" x14ac:dyDescent="0.2">
      <c r="A90" s="23">
        <v>83</v>
      </c>
      <c r="B90" s="28"/>
      <c r="C90" s="28"/>
      <c r="D90" s="28"/>
      <c r="E90" s="28"/>
      <c r="F90" s="28"/>
      <c r="G90" s="28"/>
      <c r="H90" s="28"/>
      <c r="I90" s="28">
        <f t="shared" si="49"/>
        <v>0</v>
      </c>
      <c r="J90" s="28">
        <f t="shared" si="50"/>
        <v>0</v>
      </c>
      <c r="K90" s="28">
        <f t="shared" si="51"/>
        <v>0</v>
      </c>
      <c r="L90" s="28">
        <f t="shared" si="52"/>
        <v>0</v>
      </c>
      <c r="M90" s="28">
        <f t="shared" si="53"/>
        <v>0</v>
      </c>
      <c r="N90" s="28">
        <f t="shared" si="54"/>
        <v>0</v>
      </c>
      <c r="O90" s="31"/>
      <c r="P90" s="31"/>
      <c r="Q90" s="31"/>
      <c r="R90" s="31">
        <f t="shared" si="55"/>
        <v>0</v>
      </c>
      <c r="S90" s="31">
        <f t="shared" si="56"/>
        <v>0</v>
      </c>
      <c r="T90" s="31">
        <f t="shared" si="46"/>
        <v>0</v>
      </c>
      <c r="U90" s="111">
        <f t="shared" si="57"/>
        <v>0</v>
      </c>
      <c r="V90" s="112"/>
      <c r="W90" s="28"/>
      <c r="X90" s="28"/>
      <c r="Y90" s="28"/>
      <c r="Z90" s="28">
        <f t="shared" si="58"/>
        <v>0</v>
      </c>
      <c r="AA90" s="28">
        <f t="shared" si="59"/>
        <v>0</v>
      </c>
      <c r="AB90" s="28">
        <f t="shared" si="60"/>
        <v>0</v>
      </c>
      <c r="AC90" s="31"/>
      <c r="AD90" s="31"/>
      <c r="AE90" s="31"/>
      <c r="AF90" s="31">
        <f t="shared" si="61"/>
        <v>0</v>
      </c>
      <c r="AG90" s="31">
        <f t="shared" si="47"/>
        <v>0</v>
      </c>
      <c r="AH90" s="31">
        <f t="shared" si="43"/>
        <v>0</v>
      </c>
      <c r="AI90" s="111">
        <f t="shared" si="62"/>
        <v>0</v>
      </c>
      <c r="AJ90" s="82"/>
      <c r="AK90" s="82"/>
      <c r="AL90" s="7"/>
      <c r="AM90" s="74"/>
      <c r="AN90" s="74"/>
      <c r="AO90" s="147"/>
      <c r="AP90" s="74">
        <f t="shared" si="48"/>
        <v>0</v>
      </c>
      <c r="AQ90" s="74">
        <f t="shared" si="44"/>
        <v>0</v>
      </c>
      <c r="AR90" s="74">
        <f t="shared" si="45"/>
        <v>0</v>
      </c>
      <c r="AS90" s="111">
        <f t="shared" si="63"/>
        <v>0</v>
      </c>
    </row>
    <row r="91" spans="1:45" ht="12.95" customHeight="1" x14ac:dyDescent="0.2">
      <c r="A91" s="23">
        <v>84</v>
      </c>
      <c r="B91" s="28"/>
      <c r="C91" s="28"/>
      <c r="D91" s="28"/>
      <c r="E91" s="28"/>
      <c r="F91" s="28"/>
      <c r="G91" s="28"/>
      <c r="H91" s="28"/>
      <c r="I91" s="28">
        <f t="shared" si="49"/>
        <v>0</v>
      </c>
      <c r="J91" s="28">
        <f t="shared" si="50"/>
        <v>0</v>
      </c>
      <c r="K91" s="28">
        <f t="shared" si="51"/>
        <v>0</v>
      </c>
      <c r="L91" s="28">
        <f t="shared" si="52"/>
        <v>0</v>
      </c>
      <c r="M91" s="28">
        <f t="shared" si="53"/>
        <v>0</v>
      </c>
      <c r="N91" s="28">
        <f t="shared" si="54"/>
        <v>0</v>
      </c>
      <c r="O91" s="31"/>
      <c r="P91" s="31"/>
      <c r="Q91" s="31"/>
      <c r="R91" s="31">
        <f t="shared" si="55"/>
        <v>0</v>
      </c>
      <c r="S91" s="31">
        <f t="shared" si="56"/>
        <v>0</v>
      </c>
      <c r="T91" s="31">
        <f t="shared" si="46"/>
        <v>0</v>
      </c>
      <c r="U91" s="111">
        <f t="shared" si="57"/>
        <v>0</v>
      </c>
      <c r="V91" s="112"/>
      <c r="W91" s="28"/>
      <c r="X91" s="28"/>
      <c r="Y91" s="28"/>
      <c r="Z91" s="28">
        <f t="shared" si="58"/>
        <v>0</v>
      </c>
      <c r="AA91" s="28">
        <f t="shared" si="59"/>
        <v>0</v>
      </c>
      <c r="AB91" s="28">
        <f t="shared" si="60"/>
        <v>0</v>
      </c>
      <c r="AC91" s="31"/>
      <c r="AD91" s="31"/>
      <c r="AE91" s="31"/>
      <c r="AF91" s="31">
        <f t="shared" si="61"/>
        <v>0</v>
      </c>
      <c r="AG91" s="31">
        <f t="shared" si="47"/>
        <v>0</v>
      </c>
      <c r="AH91" s="31">
        <f t="shared" ref="AH91:AH107" si="64">Y91/Y$2*Y$5*AH$5</f>
        <v>0</v>
      </c>
      <c r="AI91" s="111">
        <f t="shared" si="62"/>
        <v>0</v>
      </c>
      <c r="AJ91" s="82"/>
      <c r="AK91" s="82"/>
      <c r="AL91" s="7"/>
      <c r="AM91" s="74"/>
      <c r="AN91" s="74"/>
      <c r="AO91" s="147"/>
      <c r="AP91" s="74">
        <f t="shared" si="48"/>
        <v>0</v>
      </c>
      <c r="AQ91" s="74">
        <f t="shared" ref="AQ91:AQ107" si="65">AK91/AK$2*AK$5*AQ$5</f>
        <v>0</v>
      </c>
      <c r="AR91" s="74">
        <f t="shared" ref="AR91:AR107" si="66">AL91/AL$2*AL$5*AR$5</f>
        <v>0</v>
      </c>
      <c r="AS91" s="111">
        <f t="shared" si="63"/>
        <v>0</v>
      </c>
    </row>
    <row r="92" spans="1:45" ht="12.95" customHeight="1" x14ac:dyDescent="0.2">
      <c r="A92" s="23">
        <v>85</v>
      </c>
      <c r="B92" s="28"/>
      <c r="C92" s="28"/>
      <c r="D92" s="28"/>
      <c r="E92" s="28"/>
      <c r="F92" s="28"/>
      <c r="G92" s="28"/>
      <c r="H92" s="28"/>
      <c r="I92" s="28">
        <f t="shared" si="49"/>
        <v>0</v>
      </c>
      <c r="J92" s="28">
        <f t="shared" si="50"/>
        <v>0</v>
      </c>
      <c r="K92" s="28">
        <f t="shared" si="51"/>
        <v>0</v>
      </c>
      <c r="L92" s="28">
        <f t="shared" si="52"/>
        <v>0</v>
      </c>
      <c r="M92" s="28">
        <f t="shared" si="53"/>
        <v>0</v>
      </c>
      <c r="N92" s="28">
        <f t="shared" si="54"/>
        <v>0</v>
      </c>
      <c r="O92" s="31"/>
      <c r="P92" s="31"/>
      <c r="Q92" s="31"/>
      <c r="R92" s="31">
        <f t="shared" si="55"/>
        <v>0</v>
      </c>
      <c r="S92" s="31">
        <f t="shared" si="56"/>
        <v>0</v>
      </c>
      <c r="T92" s="31">
        <f t="shared" ref="T92:T107" si="67">H92/H$2*H$5*T$5</f>
        <v>0</v>
      </c>
      <c r="U92" s="111">
        <f t="shared" si="57"/>
        <v>0</v>
      </c>
      <c r="V92" s="112"/>
      <c r="W92" s="28"/>
      <c r="X92" s="28"/>
      <c r="Y92" s="28"/>
      <c r="Z92" s="28">
        <f t="shared" si="58"/>
        <v>0</v>
      </c>
      <c r="AA92" s="28">
        <f t="shared" si="59"/>
        <v>0</v>
      </c>
      <c r="AB92" s="28">
        <f t="shared" si="60"/>
        <v>0</v>
      </c>
      <c r="AC92" s="31"/>
      <c r="AD92" s="31"/>
      <c r="AE92" s="31"/>
      <c r="AF92" s="31">
        <f t="shared" si="61"/>
        <v>0</v>
      </c>
      <c r="AG92" s="31">
        <f t="shared" ref="AG92:AG107" si="68">X92/X$2*X$5*AG$5</f>
        <v>0</v>
      </c>
      <c r="AH92" s="31">
        <f t="shared" si="64"/>
        <v>0</v>
      </c>
      <c r="AI92" s="111">
        <f t="shared" si="62"/>
        <v>0</v>
      </c>
      <c r="AJ92" s="82"/>
      <c r="AK92" s="82"/>
      <c r="AL92" s="7"/>
      <c r="AM92" s="74"/>
      <c r="AN92" s="74"/>
      <c r="AO92" s="147"/>
      <c r="AP92" s="74">
        <f t="shared" ref="AP92:AP107" si="69">AJ92/AJ$2*AJ$5*AP$5</f>
        <v>0</v>
      </c>
      <c r="AQ92" s="74">
        <f t="shared" si="65"/>
        <v>0</v>
      </c>
      <c r="AR92" s="74">
        <f t="shared" si="66"/>
        <v>0</v>
      </c>
      <c r="AS92" s="111">
        <f t="shared" si="63"/>
        <v>0</v>
      </c>
    </row>
    <row r="93" spans="1:45" ht="12.95" customHeight="1" x14ac:dyDescent="0.2">
      <c r="A93" s="23">
        <v>86</v>
      </c>
      <c r="B93" s="28"/>
      <c r="C93" s="28"/>
      <c r="D93" s="28"/>
      <c r="E93" s="28"/>
      <c r="F93" s="28"/>
      <c r="G93" s="28"/>
      <c r="H93" s="28"/>
      <c r="I93" s="28">
        <f t="shared" si="49"/>
        <v>0</v>
      </c>
      <c r="J93" s="28">
        <f t="shared" si="50"/>
        <v>0</v>
      </c>
      <c r="K93" s="28">
        <f t="shared" si="51"/>
        <v>0</v>
      </c>
      <c r="L93" s="28">
        <f t="shared" si="52"/>
        <v>0</v>
      </c>
      <c r="M93" s="28">
        <f t="shared" si="53"/>
        <v>0</v>
      </c>
      <c r="N93" s="28">
        <f t="shared" si="54"/>
        <v>0</v>
      </c>
      <c r="O93" s="31"/>
      <c r="P93" s="31"/>
      <c r="Q93" s="31"/>
      <c r="R93" s="31">
        <f t="shared" si="55"/>
        <v>0</v>
      </c>
      <c r="S93" s="31">
        <f t="shared" si="56"/>
        <v>0</v>
      </c>
      <c r="T93" s="31">
        <f t="shared" si="67"/>
        <v>0</v>
      </c>
      <c r="U93" s="111">
        <f t="shared" si="57"/>
        <v>0</v>
      </c>
      <c r="V93" s="112"/>
      <c r="W93" s="28"/>
      <c r="X93" s="28"/>
      <c r="Y93" s="28"/>
      <c r="Z93" s="28">
        <f t="shared" si="58"/>
        <v>0</v>
      </c>
      <c r="AA93" s="28">
        <f t="shared" si="59"/>
        <v>0</v>
      </c>
      <c r="AB93" s="28">
        <f t="shared" si="60"/>
        <v>0</v>
      </c>
      <c r="AC93" s="31"/>
      <c r="AD93" s="31"/>
      <c r="AE93" s="31"/>
      <c r="AF93" s="31">
        <f t="shared" si="61"/>
        <v>0</v>
      </c>
      <c r="AG93" s="31">
        <f t="shared" si="68"/>
        <v>0</v>
      </c>
      <c r="AH93" s="31">
        <f t="shared" si="64"/>
        <v>0</v>
      </c>
      <c r="AI93" s="111">
        <f t="shared" si="62"/>
        <v>0</v>
      </c>
      <c r="AJ93" s="82"/>
      <c r="AK93" s="82"/>
      <c r="AL93" s="7"/>
      <c r="AM93" s="74"/>
      <c r="AN93" s="74"/>
      <c r="AO93" s="147"/>
      <c r="AP93" s="74">
        <f t="shared" si="69"/>
        <v>0</v>
      </c>
      <c r="AQ93" s="74">
        <f t="shared" si="65"/>
        <v>0</v>
      </c>
      <c r="AR93" s="74">
        <f t="shared" si="66"/>
        <v>0</v>
      </c>
      <c r="AS93" s="111">
        <f t="shared" si="63"/>
        <v>0</v>
      </c>
    </row>
    <row r="94" spans="1:45" ht="12.95" customHeight="1" x14ac:dyDescent="0.2">
      <c r="A94" s="23">
        <v>87</v>
      </c>
      <c r="B94" s="28"/>
      <c r="C94" s="28"/>
      <c r="D94" s="28"/>
      <c r="E94" s="28"/>
      <c r="F94" s="28"/>
      <c r="G94" s="28"/>
      <c r="H94" s="28"/>
      <c r="I94" s="28">
        <f t="shared" si="49"/>
        <v>0</v>
      </c>
      <c r="J94" s="28">
        <f t="shared" si="50"/>
        <v>0</v>
      </c>
      <c r="K94" s="28">
        <f t="shared" si="51"/>
        <v>0</v>
      </c>
      <c r="L94" s="28">
        <f t="shared" si="52"/>
        <v>0</v>
      </c>
      <c r="M94" s="28">
        <f t="shared" si="53"/>
        <v>0</v>
      </c>
      <c r="N94" s="28">
        <f t="shared" si="54"/>
        <v>0</v>
      </c>
      <c r="O94" s="31"/>
      <c r="P94" s="31"/>
      <c r="Q94" s="31"/>
      <c r="R94" s="31">
        <f t="shared" si="55"/>
        <v>0</v>
      </c>
      <c r="S94" s="31">
        <f t="shared" si="56"/>
        <v>0</v>
      </c>
      <c r="T94" s="31">
        <f t="shared" si="67"/>
        <v>0</v>
      </c>
      <c r="U94" s="111">
        <f t="shared" si="57"/>
        <v>0</v>
      </c>
      <c r="V94" s="112"/>
      <c r="W94" s="28"/>
      <c r="X94" s="28"/>
      <c r="Y94" s="28"/>
      <c r="Z94" s="28">
        <f t="shared" si="58"/>
        <v>0</v>
      </c>
      <c r="AA94" s="28">
        <f t="shared" si="59"/>
        <v>0</v>
      </c>
      <c r="AB94" s="28">
        <f t="shared" si="60"/>
        <v>0</v>
      </c>
      <c r="AC94" s="31"/>
      <c r="AD94" s="31"/>
      <c r="AE94" s="31"/>
      <c r="AF94" s="31">
        <f t="shared" si="61"/>
        <v>0</v>
      </c>
      <c r="AG94" s="31">
        <f t="shared" si="68"/>
        <v>0</v>
      </c>
      <c r="AH94" s="31">
        <f t="shared" si="64"/>
        <v>0</v>
      </c>
      <c r="AI94" s="111">
        <f t="shared" si="62"/>
        <v>0</v>
      </c>
      <c r="AJ94" s="82"/>
      <c r="AK94" s="82"/>
      <c r="AL94" s="7"/>
      <c r="AM94" s="74"/>
      <c r="AN94" s="74"/>
      <c r="AO94" s="147"/>
      <c r="AP94" s="74">
        <f t="shared" si="69"/>
        <v>0</v>
      </c>
      <c r="AQ94" s="74">
        <f t="shared" si="65"/>
        <v>0</v>
      </c>
      <c r="AR94" s="74">
        <f t="shared" si="66"/>
        <v>0</v>
      </c>
      <c r="AS94" s="111">
        <f t="shared" si="63"/>
        <v>0</v>
      </c>
    </row>
    <row r="95" spans="1:45" ht="12.95" customHeight="1" x14ac:dyDescent="0.2">
      <c r="A95" s="23">
        <v>88</v>
      </c>
      <c r="B95" s="28"/>
      <c r="C95" s="28"/>
      <c r="D95" s="28"/>
      <c r="E95" s="28"/>
      <c r="F95" s="28"/>
      <c r="G95" s="28"/>
      <c r="H95" s="28"/>
      <c r="I95" s="28">
        <f t="shared" si="49"/>
        <v>0</v>
      </c>
      <c r="J95" s="28">
        <f t="shared" si="50"/>
        <v>0</v>
      </c>
      <c r="K95" s="28">
        <f t="shared" si="51"/>
        <v>0</v>
      </c>
      <c r="L95" s="28">
        <f t="shared" si="52"/>
        <v>0</v>
      </c>
      <c r="M95" s="28">
        <f t="shared" si="53"/>
        <v>0</v>
      </c>
      <c r="N95" s="28">
        <f t="shared" si="54"/>
        <v>0</v>
      </c>
      <c r="O95" s="31"/>
      <c r="P95" s="31"/>
      <c r="Q95" s="31"/>
      <c r="R95" s="31">
        <f t="shared" si="55"/>
        <v>0</v>
      </c>
      <c r="S95" s="31">
        <f t="shared" si="56"/>
        <v>0</v>
      </c>
      <c r="T95" s="31">
        <f t="shared" si="67"/>
        <v>0</v>
      </c>
      <c r="U95" s="111">
        <f t="shared" si="57"/>
        <v>0</v>
      </c>
      <c r="V95" s="112"/>
      <c r="W95" s="28"/>
      <c r="X95" s="28"/>
      <c r="Y95" s="28"/>
      <c r="Z95" s="28">
        <f t="shared" si="58"/>
        <v>0</v>
      </c>
      <c r="AA95" s="28">
        <f t="shared" si="59"/>
        <v>0</v>
      </c>
      <c r="AB95" s="28">
        <f t="shared" si="60"/>
        <v>0</v>
      </c>
      <c r="AC95" s="31"/>
      <c r="AD95" s="31"/>
      <c r="AE95" s="31"/>
      <c r="AF95" s="31">
        <f t="shared" si="61"/>
        <v>0</v>
      </c>
      <c r="AG95" s="31">
        <f t="shared" si="68"/>
        <v>0</v>
      </c>
      <c r="AH95" s="31">
        <f t="shared" si="64"/>
        <v>0</v>
      </c>
      <c r="AI95" s="111">
        <f t="shared" si="62"/>
        <v>0</v>
      </c>
      <c r="AJ95" s="82"/>
      <c r="AK95" s="82"/>
      <c r="AL95" s="7"/>
      <c r="AM95" s="74"/>
      <c r="AN95" s="74"/>
      <c r="AO95" s="147"/>
      <c r="AP95" s="74">
        <f t="shared" si="69"/>
        <v>0</v>
      </c>
      <c r="AQ95" s="74">
        <f t="shared" si="65"/>
        <v>0</v>
      </c>
      <c r="AR95" s="74">
        <f t="shared" si="66"/>
        <v>0</v>
      </c>
      <c r="AS95" s="111">
        <f t="shared" si="63"/>
        <v>0</v>
      </c>
    </row>
    <row r="96" spans="1:45" ht="12.95" customHeight="1" x14ac:dyDescent="0.2">
      <c r="A96" s="23">
        <v>89</v>
      </c>
      <c r="B96" s="28"/>
      <c r="C96" s="28"/>
      <c r="D96" s="28"/>
      <c r="E96" s="28"/>
      <c r="F96" s="28"/>
      <c r="G96" s="28"/>
      <c r="H96" s="28"/>
      <c r="I96" s="28">
        <f t="shared" si="49"/>
        <v>0</v>
      </c>
      <c r="J96" s="28">
        <f t="shared" si="50"/>
        <v>0</v>
      </c>
      <c r="K96" s="28">
        <f t="shared" si="51"/>
        <v>0</v>
      </c>
      <c r="L96" s="28">
        <f t="shared" si="52"/>
        <v>0</v>
      </c>
      <c r="M96" s="28">
        <f t="shared" si="53"/>
        <v>0</v>
      </c>
      <c r="N96" s="28">
        <f t="shared" si="54"/>
        <v>0</v>
      </c>
      <c r="O96" s="31"/>
      <c r="P96" s="31"/>
      <c r="Q96" s="31"/>
      <c r="R96" s="31">
        <f t="shared" si="55"/>
        <v>0</v>
      </c>
      <c r="S96" s="31">
        <f t="shared" si="56"/>
        <v>0</v>
      </c>
      <c r="T96" s="31">
        <f t="shared" si="67"/>
        <v>0</v>
      </c>
      <c r="U96" s="111">
        <f t="shared" si="57"/>
        <v>0</v>
      </c>
      <c r="V96" s="112"/>
      <c r="W96" s="28"/>
      <c r="X96" s="28"/>
      <c r="Y96" s="28"/>
      <c r="Z96" s="28">
        <f t="shared" si="58"/>
        <v>0</v>
      </c>
      <c r="AA96" s="28">
        <f t="shared" si="59"/>
        <v>0</v>
      </c>
      <c r="AB96" s="28">
        <f t="shared" si="60"/>
        <v>0</v>
      </c>
      <c r="AC96" s="31"/>
      <c r="AD96" s="31"/>
      <c r="AE96" s="31"/>
      <c r="AF96" s="31">
        <f t="shared" si="61"/>
        <v>0</v>
      </c>
      <c r="AG96" s="31">
        <f t="shared" si="68"/>
        <v>0</v>
      </c>
      <c r="AH96" s="31">
        <f t="shared" si="64"/>
        <v>0</v>
      </c>
      <c r="AI96" s="111">
        <f t="shared" si="62"/>
        <v>0</v>
      </c>
      <c r="AJ96" s="82"/>
      <c r="AK96" s="82"/>
      <c r="AL96" s="7"/>
      <c r="AM96" s="74"/>
      <c r="AN96" s="74"/>
      <c r="AO96" s="147"/>
      <c r="AP96" s="74">
        <f t="shared" si="69"/>
        <v>0</v>
      </c>
      <c r="AQ96" s="74">
        <f t="shared" si="65"/>
        <v>0</v>
      </c>
      <c r="AR96" s="74">
        <f t="shared" si="66"/>
        <v>0</v>
      </c>
      <c r="AS96" s="111">
        <f t="shared" si="63"/>
        <v>0</v>
      </c>
    </row>
    <row r="97" spans="1:45" ht="12.95" customHeight="1" x14ac:dyDescent="0.2">
      <c r="A97" s="23">
        <v>90</v>
      </c>
      <c r="B97" s="28"/>
      <c r="C97" s="28"/>
      <c r="D97" s="28"/>
      <c r="E97" s="28"/>
      <c r="F97" s="28"/>
      <c r="G97" s="28"/>
      <c r="H97" s="28"/>
      <c r="I97" s="28">
        <f t="shared" si="49"/>
        <v>0</v>
      </c>
      <c r="J97" s="28">
        <f t="shared" si="50"/>
        <v>0</v>
      </c>
      <c r="K97" s="28">
        <f t="shared" si="51"/>
        <v>0</v>
      </c>
      <c r="L97" s="28">
        <f t="shared" si="52"/>
        <v>0</v>
      </c>
      <c r="M97" s="28">
        <f t="shared" si="53"/>
        <v>0</v>
      </c>
      <c r="N97" s="28">
        <f t="shared" si="54"/>
        <v>0</v>
      </c>
      <c r="O97" s="31"/>
      <c r="P97" s="31"/>
      <c r="Q97" s="31"/>
      <c r="R97" s="31">
        <f t="shared" si="55"/>
        <v>0</v>
      </c>
      <c r="S97" s="31">
        <f t="shared" si="56"/>
        <v>0</v>
      </c>
      <c r="T97" s="31">
        <f t="shared" si="67"/>
        <v>0</v>
      </c>
      <c r="U97" s="111">
        <f t="shared" si="57"/>
        <v>0</v>
      </c>
      <c r="V97" s="112"/>
      <c r="W97" s="28"/>
      <c r="X97" s="28"/>
      <c r="Y97" s="28"/>
      <c r="Z97" s="28">
        <f t="shared" si="58"/>
        <v>0</v>
      </c>
      <c r="AA97" s="28">
        <f t="shared" si="59"/>
        <v>0</v>
      </c>
      <c r="AB97" s="28">
        <f t="shared" si="60"/>
        <v>0</v>
      </c>
      <c r="AC97" s="31"/>
      <c r="AD97" s="31"/>
      <c r="AE97" s="31"/>
      <c r="AF97" s="31">
        <f t="shared" si="61"/>
        <v>0</v>
      </c>
      <c r="AG97" s="31">
        <f t="shared" si="68"/>
        <v>0</v>
      </c>
      <c r="AH97" s="31">
        <f t="shared" si="64"/>
        <v>0</v>
      </c>
      <c r="AI97" s="111">
        <f t="shared" si="62"/>
        <v>0</v>
      </c>
      <c r="AJ97" s="82"/>
      <c r="AK97" s="82"/>
      <c r="AL97" s="7"/>
      <c r="AM97" s="74"/>
      <c r="AN97" s="74"/>
      <c r="AO97" s="147"/>
      <c r="AP97" s="74">
        <f t="shared" si="69"/>
        <v>0</v>
      </c>
      <c r="AQ97" s="74">
        <f t="shared" si="65"/>
        <v>0</v>
      </c>
      <c r="AR97" s="74">
        <f t="shared" si="66"/>
        <v>0</v>
      </c>
      <c r="AS97" s="111">
        <f t="shared" si="63"/>
        <v>0</v>
      </c>
    </row>
    <row r="98" spans="1:45" ht="12.95" customHeight="1" x14ac:dyDescent="0.2">
      <c r="A98" s="23">
        <v>91</v>
      </c>
      <c r="B98" s="28"/>
      <c r="C98" s="28"/>
      <c r="D98" s="28"/>
      <c r="E98" s="28"/>
      <c r="F98" s="28"/>
      <c r="G98" s="28"/>
      <c r="H98" s="28"/>
      <c r="I98" s="28">
        <f t="shared" si="49"/>
        <v>0</v>
      </c>
      <c r="J98" s="28">
        <f t="shared" si="50"/>
        <v>0</v>
      </c>
      <c r="K98" s="28">
        <f t="shared" si="51"/>
        <v>0</v>
      </c>
      <c r="L98" s="28">
        <f t="shared" si="52"/>
        <v>0</v>
      </c>
      <c r="M98" s="28">
        <f t="shared" si="53"/>
        <v>0</v>
      </c>
      <c r="N98" s="28">
        <f t="shared" si="54"/>
        <v>0</v>
      </c>
      <c r="O98" s="31"/>
      <c r="P98" s="31"/>
      <c r="Q98" s="31"/>
      <c r="R98" s="31">
        <f t="shared" si="55"/>
        <v>0</v>
      </c>
      <c r="S98" s="31">
        <f t="shared" si="56"/>
        <v>0</v>
      </c>
      <c r="T98" s="31">
        <f t="shared" si="67"/>
        <v>0</v>
      </c>
      <c r="U98" s="111">
        <f t="shared" si="57"/>
        <v>0</v>
      </c>
      <c r="V98" s="112"/>
      <c r="W98" s="28"/>
      <c r="X98" s="28"/>
      <c r="Y98" s="28"/>
      <c r="Z98" s="28">
        <f t="shared" si="58"/>
        <v>0</v>
      </c>
      <c r="AA98" s="28">
        <f t="shared" si="59"/>
        <v>0</v>
      </c>
      <c r="AB98" s="28">
        <f t="shared" si="60"/>
        <v>0</v>
      </c>
      <c r="AC98" s="31"/>
      <c r="AD98" s="31"/>
      <c r="AE98" s="31"/>
      <c r="AF98" s="31">
        <f t="shared" si="61"/>
        <v>0</v>
      </c>
      <c r="AG98" s="31">
        <f t="shared" si="68"/>
        <v>0</v>
      </c>
      <c r="AH98" s="31">
        <f t="shared" si="64"/>
        <v>0</v>
      </c>
      <c r="AI98" s="111">
        <f t="shared" si="62"/>
        <v>0</v>
      </c>
      <c r="AJ98" s="82"/>
      <c r="AK98" s="82"/>
      <c r="AL98" s="7"/>
      <c r="AM98" s="74"/>
      <c r="AN98" s="74"/>
      <c r="AO98" s="147"/>
      <c r="AP98" s="74">
        <f t="shared" si="69"/>
        <v>0</v>
      </c>
      <c r="AQ98" s="74">
        <f t="shared" si="65"/>
        <v>0</v>
      </c>
      <c r="AR98" s="74">
        <f t="shared" si="66"/>
        <v>0</v>
      </c>
      <c r="AS98" s="111">
        <f t="shared" si="63"/>
        <v>0</v>
      </c>
    </row>
    <row r="99" spans="1:45" ht="12.95" customHeight="1" x14ac:dyDescent="0.2">
      <c r="A99" s="23">
        <v>92</v>
      </c>
      <c r="B99" s="28"/>
      <c r="C99" s="28"/>
      <c r="D99" s="28"/>
      <c r="E99" s="28"/>
      <c r="F99" s="28"/>
      <c r="G99" s="28"/>
      <c r="H99" s="28"/>
      <c r="I99" s="28">
        <f t="shared" si="49"/>
        <v>0</v>
      </c>
      <c r="J99" s="28">
        <f t="shared" si="50"/>
        <v>0</v>
      </c>
      <c r="K99" s="28">
        <f t="shared" si="51"/>
        <v>0</v>
      </c>
      <c r="L99" s="28">
        <f t="shared" si="52"/>
        <v>0</v>
      </c>
      <c r="M99" s="28">
        <f t="shared" si="53"/>
        <v>0</v>
      </c>
      <c r="N99" s="28">
        <f t="shared" si="54"/>
        <v>0</v>
      </c>
      <c r="O99" s="31"/>
      <c r="P99" s="31"/>
      <c r="Q99" s="31"/>
      <c r="R99" s="31">
        <f t="shared" si="55"/>
        <v>0</v>
      </c>
      <c r="S99" s="31">
        <f t="shared" si="56"/>
        <v>0</v>
      </c>
      <c r="T99" s="31">
        <f t="shared" si="67"/>
        <v>0</v>
      </c>
      <c r="U99" s="111">
        <f t="shared" si="57"/>
        <v>0</v>
      </c>
      <c r="V99" s="112"/>
      <c r="W99" s="28"/>
      <c r="X99" s="28"/>
      <c r="Y99" s="28"/>
      <c r="Z99" s="28">
        <f t="shared" si="58"/>
        <v>0</v>
      </c>
      <c r="AA99" s="28">
        <f t="shared" si="59"/>
        <v>0</v>
      </c>
      <c r="AB99" s="28">
        <f t="shared" si="60"/>
        <v>0</v>
      </c>
      <c r="AC99" s="31"/>
      <c r="AD99" s="31"/>
      <c r="AE99" s="31"/>
      <c r="AF99" s="31">
        <f t="shared" si="61"/>
        <v>0</v>
      </c>
      <c r="AG99" s="31">
        <f t="shared" si="68"/>
        <v>0</v>
      </c>
      <c r="AH99" s="31">
        <f t="shared" si="64"/>
        <v>0</v>
      </c>
      <c r="AI99" s="111">
        <f t="shared" si="62"/>
        <v>0</v>
      </c>
      <c r="AJ99" s="82"/>
      <c r="AK99" s="82"/>
      <c r="AL99" s="7"/>
      <c r="AM99" s="74"/>
      <c r="AN99" s="74"/>
      <c r="AO99" s="147"/>
      <c r="AP99" s="74">
        <f t="shared" si="69"/>
        <v>0</v>
      </c>
      <c r="AQ99" s="74">
        <f t="shared" si="65"/>
        <v>0</v>
      </c>
      <c r="AR99" s="74">
        <f t="shared" si="66"/>
        <v>0</v>
      </c>
      <c r="AS99" s="111">
        <f t="shared" si="63"/>
        <v>0</v>
      </c>
    </row>
    <row r="100" spans="1:45" ht="12.95" customHeight="1" x14ac:dyDescent="0.2">
      <c r="A100" s="23">
        <v>93</v>
      </c>
      <c r="B100" s="28"/>
      <c r="C100" s="28"/>
      <c r="D100" s="28"/>
      <c r="E100" s="28"/>
      <c r="F100" s="28"/>
      <c r="G100" s="28"/>
      <c r="H100" s="28"/>
      <c r="I100" s="28">
        <f t="shared" si="49"/>
        <v>0</v>
      </c>
      <c r="J100" s="28">
        <f t="shared" si="50"/>
        <v>0</v>
      </c>
      <c r="K100" s="28">
        <f t="shared" si="51"/>
        <v>0</v>
      </c>
      <c r="L100" s="28">
        <f t="shared" si="52"/>
        <v>0</v>
      </c>
      <c r="M100" s="28">
        <f t="shared" si="53"/>
        <v>0</v>
      </c>
      <c r="N100" s="28">
        <f t="shared" si="54"/>
        <v>0</v>
      </c>
      <c r="O100" s="31"/>
      <c r="P100" s="31"/>
      <c r="Q100" s="31"/>
      <c r="R100" s="31">
        <f t="shared" si="55"/>
        <v>0</v>
      </c>
      <c r="S100" s="31">
        <f t="shared" si="56"/>
        <v>0</v>
      </c>
      <c r="T100" s="31">
        <f t="shared" si="67"/>
        <v>0</v>
      </c>
      <c r="U100" s="111">
        <f t="shared" si="57"/>
        <v>0</v>
      </c>
      <c r="V100" s="112"/>
      <c r="W100" s="28"/>
      <c r="X100" s="28"/>
      <c r="Y100" s="28"/>
      <c r="Z100" s="28">
        <f t="shared" si="58"/>
        <v>0</v>
      </c>
      <c r="AA100" s="28">
        <f t="shared" si="59"/>
        <v>0</v>
      </c>
      <c r="AB100" s="28">
        <f t="shared" si="60"/>
        <v>0</v>
      </c>
      <c r="AC100" s="31"/>
      <c r="AD100" s="31"/>
      <c r="AE100" s="31"/>
      <c r="AF100" s="31">
        <f t="shared" si="61"/>
        <v>0</v>
      </c>
      <c r="AG100" s="31">
        <f t="shared" si="68"/>
        <v>0</v>
      </c>
      <c r="AH100" s="31">
        <f t="shared" si="64"/>
        <v>0</v>
      </c>
      <c r="AI100" s="111">
        <f t="shared" si="62"/>
        <v>0</v>
      </c>
      <c r="AJ100" s="82"/>
      <c r="AK100" s="82"/>
      <c r="AL100" s="7"/>
      <c r="AM100" s="74"/>
      <c r="AN100" s="74"/>
      <c r="AO100" s="147"/>
      <c r="AP100" s="74">
        <f t="shared" si="69"/>
        <v>0</v>
      </c>
      <c r="AQ100" s="74">
        <f t="shared" si="65"/>
        <v>0</v>
      </c>
      <c r="AR100" s="74">
        <f t="shared" si="66"/>
        <v>0</v>
      </c>
      <c r="AS100" s="111">
        <f t="shared" si="63"/>
        <v>0</v>
      </c>
    </row>
    <row r="101" spans="1:45" ht="12.95" customHeight="1" x14ac:dyDescent="0.2">
      <c r="A101" s="23">
        <v>94</v>
      </c>
      <c r="B101" s="28"/>
      <c r="C101" s="28"/>
      <c r="D101" s="28"/>
      <c r="E101" s="28"/>
      <c r="F101" s="28"/>
      <c r="G101" s="28"/>
      <c r="H101" s="28"/>
      <c r="I101" s="28">
        <f t="shared" si="49"/>
        <v>0</v>
      </c>
      <c r="J101" s="28">
        <f t="shared" si="50"/>
        <v>0</v>
      </c>
      <c r="K101" s="28">
        <f t="shared" si="51"/>
        <v>0</v>
      </c>
      <c r="L101" s="28">
        <f t="shared" si="52"/>
        <v>0</v>
      </c>
      <c r="M101" s="28">
        <f t="shared" si="53"/>
        <v>0</v>
      </c>
      <c r="N101" s="28">
        <f t="shared" si="54"/>
        <v>0</v>
      </c>
      <c r="O101" s="31"/>
      <c r="P101" s="31"/>
      <c r="Q101" s="31"/>
      <c r="R101" s="31">
        <f t="shared" si="55"/>
        <v>0</v>
      </c>
      <c r="S101" s="31">
        <f t="shared" si="56"/>
        <v>0</v>
      </c>
      <c r="T101" s="31">
        <f t="shared" si="67"/>
        <v>0</v>
      </c>
      <c r="U101" s="111">
        <f t="shared" si="57"/>
        <v>0</v>
      </c>
      <c r="V101" s="112"/>
      <c r="W101" s="28"/>
      <c r="X101" s="28"/>
      <c r="Y101" s="28"/>
      <c r="Z101" s="28">
        <f t="shared" si="58"/>
        <v>0</v>
      </c>
      <c r="AA101" s="28">
        <f t="shared" si="59"/>
        <v>0</v>
      </c>
      <c r="AB101" s="28">
        <f t="shared" si="60"/>
        <v>0</v>
      </c>
      <c r="AC101" s="31"/>
      <c r="AD101" s="31"/>
      <c r="AE101" s="31"/>
      <c r="AF101" s="31">
        <f t="shared" si="61"/>
        <v>0</v>
      </c>
      <c r="AG101" s="31">
        <f t="shared" si="68"/>
        <v>0</v>
      </c>
      <c r="AH101" s="31">
        <f t="shared" si="64"/>
        <v>0</v>
      </c>
      <c r="AI101" s="111">
        <f t="shared" si="62"/>
        <v>0</v>
      </c>
      <c r="AJ101" s="82"/>
      <c r="AK101" s="82"/>
      <c r="AL101" s="7"/>
      <c r="AM101" s="74"/>
      <c r="AN101" s="74"/>
      <c r="AO101" s="147"/>
      <c r="AP101" s="74">
        <f t="shared" si="69"/>
        <v>0</v>
      </c>
      <c r="AQ101" s="74">
        <f t="shared" si="65"/>
        <v>0</v>
      </c>
      <c r="AR101" s="74">
        <f t="shared" si="66"/>
        <v>0</v>
      </c>
      <c r="AS101" s="111">
        <f t="shared" si="63"/>
        <v>0</v>
      </c>
    </row>
    <row r="102" spans="1:45" ht="12.95" customHeight="1" x14ac:dyDescent="0.2">
      <c r="A102" s="23">
        <v>95</v>
      </c>
      <c r="B102" s="28"/>
      <c r="C102" s="28"/>
      <c r="D102" s="28"/>
      <c r="E102" s="28"/>
      <c r="F102" s="28"/>
      <c r="G102" s="28"/>
      <c r="H102" s="28"/>
      <c r="I102" s="28">
        <f t="shared" si="49"/>
        <v>0</v>
      </c>
      <c r="J102" s="28">
        <f t="shared" si="50"/>
        <v>0</v>
      </c>
      <c r="K102" s="28">
        <f t="shared" si="51"/>
        <v>0</v>
      </c>
      <c r="L102" s="28">
        <f t="shared" si="52"/>
        <v>0</v>
      </c>
      <c r="M102" s="28">
        <f t="shared" si="53"/>
        <v>0</v>
      </c>
      <c r="N102" s="28">
        <f t="shared" si="54"/>
        <v>0</v>
      </c>
      <c r="O102" s="31"/>
      <c r="P102" s="31"/>
      <c r="Q102" s="31"/>
      <c r="R102" s="31">
        <f t="shared" si="55"/>
        <v>0</v>
      </c>
      <c r="S102" s="31">
        <f t="shared" si="56"/>
        <v>0</v>
      </c>
      <c r="T102" s="31">
        <f t="shared" si="67"/>
        <v>0</v>
      </c>
      <c r="U102" s="111">
        <f t="shared" si="57"/>
        <v>0</v>
      </c>
      <c r="V102" s="112"/>
      <c r="W102" s="28"/>
      <c r="X102" s="28"/>
      <c r="Y102" s="28"/>
      <c r="Z102" s="28">
        <f t="shared" si="58"/>
        <v>0</v>
      </c>
      <c r="AA102" s="28">
        <f t="shared" si="59"/>
        <v>0</v>
      </c>
      <c r="AB102" s="28">
        <f t="shared" si="60"/>
        <v>0</v>
      </c>
      <c r="AC102" s="31"/>
      <c r="AD102" s="31"/>
      <c r="AE102" s="31"/>
      <c r="AF102" s="31">
        <f t="shared" si="61"/>
        <v>0</v>
      </c>
      <c r="AG102" s="31">
        <f t="shared" si="68"/>
        <v>0</v>
      </c>
      <c r="AH102" s="31">
        <f t="shared" si="64"/>
        <v>0</v>
      </c>
      <c r="AI102" s="111">
        <f t="shared" si="62"/>
        <v>0</v>
      </c>
      <c r="AJ102" s="82"/>
      <c r="AK102" s="82"/>
      <c r="AL102" s="7"/>
      <c r="AM102" s="74"/>
      <c r="AN102" s="74"/>
      <c r="AO102" s="147"/>
      <c r="AP102" s="74">
        <f t="shared" si="69"/>
        <v>0</v>
      </c>
      <c r="AQ102" s="74">
        <f t="shared" si="65"/>
        <v>0</v>
      </c>
      <c r="AR102" s="74">
        <f t="shared" si="66"/>
        <v>0</v>
      </c>
      <c r="AS102" s="111">
        <f t="shared" si="63"/>
        <v>0</v>
      </c>
    </row>
    <row r="103" spans="1:45" ht="12.95" customHeight="1" x14ac:dyDescent="0.2">
      <c r="A103" s="23">
        <v>96</v>
      </c>
      <c r="B103" s="28"/>
      <c r="C103" s="28"/>
      <c r="D103" s="28"/>
      <c r="E103" s="28"/>
      <c r="F103" s="28"/>
      <c r="G103" s="28"/>
      <c r="H103" s="28"/>
      <c r="I103" s="28">
        <f t="shared" si="49"/>
        <v>0</v>
      </c>
      <c r="J103" s="28">
        <f t="shared" si="50"/>
        <v>0</v>
      </c>
      <c r="K103" s="28">
        <f t="shared" si="51"/>
        <v>0</v>
      </c>
      <c r="L103" s="28">
        <f t="shared" si="52"/>
        <v>0</v>
      </c>
      <c r="M103" s="28">
        <f t="shared" si="53"/>
        <v>0</v>
      </c>
      <c r="N103" s="28">
        <f t="shared" si="54"/>
        <v>0</v>
      </c>
      <c r="O103" s="31"/>
      <c r="P103" s="31"/>
      <c r="Q103" s="31"/>
      <c r="R103" s="31">
        <f t="shared" si="55"/>
        <v>0</v>
      </c>
      <c r="S103" s="31">
        <f t="shared" si="56"/>
        <v>0</v>
      </c>
      <c r="T103" s="31">
        <f t="shared" si="67"/>
        <v>0</v>
      </c>
      <c r="U103" s="111">
        <f t="shared" si="57"/>
        <v>0</v>
      </c>
      <c r="V103" s="112"/>
      <c r="W103" s="28"/>
      <c r="X103" s="28"/>
      <c r="Y103" s="28"/>
      <c r="Z103" s="28">
        <f t="shared" si="58"/>
        <v>0</v>
      </c>
      <c r="AA103" s="28">
        <f t="shared" si="59"/>
        <v>0</v>
      </c>
      <c r="AB103" s="28">
        <f t="shared" si="60"/>
        <v>0</v>
      </c>
      <c r="AC103" s="31"/>
      <c r="AD103" s="31"/>
      <c r="AE103" s="31"/>
      <c r="AF103" s="31">
        <f t="shared" si="61"/>
        <v>0</v>
      </c>
      <c r="AG103" s="31">
        <f t="shared" si="68"/>
        <v>0</v>
      </c>
      <c r="AH103" s="31">
        <f t="shared" si="64"/>
        <v>0</v>
      </c>
      <c r="AI103" s="111">
        <f t="shared" si="62"/>
        <v>0</v>
      </c>
      <c r="AJ103" s="82"/>
      <c r="AK103" s="82"/>
      <c r="AL103" s="7"/>
      <c r="AM103" s="74"/>
      <c r="AN103" s="74"/>
      <c r="AO103" s="147"/>
      <c r="AP103" s="74">
        <f t="shared" si="69"/>
        <v>0</v>
      </c>
      <c r="AQ103" s="74">
        <f t="shared" si="65"/>
        <v>0</v>
      </c>
      <c r="AR103" s="74">
        <f t="shared" si="66"/>
        <v>0</v>
      </c>
      <c r="AS103" s="111">
        <f t="shared" si="63"/>
        <v>0</v>
      </c>
    </row>
    <row r="104" spans="1:45" ht="12.95" customHeight="1" x14ac:dyDescent="0.2">
      <c r="A104" s="23">
        <v>97</v>
      </c>
      <c r="B104" s="28"/>
      <c r="C104" s="28"/>
      <c r="D104" s="28"/>
      <c r="E104" s="28"/>
      <c r="F104" s="28"/>
      <c r="G104" s="28"/>
      <c r="H104" s="28"/>
      <c r="I104" s="28">
        <f t="shared" si="49"/>
        <v>0</v>
      </c>
      <c r="J104" s="28">
        <f t="shared" si="50"/>
        <v>0</v>
      </c>
      <c r="K104" s="28">
        <f t="shared" ref="K104:K107" si="70">I104/MAX(I$8:I$107)*MAX(J$8:J$107)</f>
        <v>0</v>
      </c>
      <c r="L104" s="28">
        <f t="shared" si="52"/>
        <v>0</v>
      </c>
      <c r="M104" s="28">
        <f t="shared" si="53"/>
        <v>0</v>
      </c>
      <c r="N104" s="28">
        <f t="shared" ref="N104:N107" si="71">M104/MAX(M$8:M$107)*MAX(L$8:L$107)</f>
        <v>0</v>
      </c>
      <c r="O104" s="31"/>
      <c r="P104" s="31"/>
      <c r="Q104" s="31"/>
      <c r="R104" s="31">
        <f t="shared" si="55"/>
        <v>0</v>
      </c>
      <c r="S104" s="31">
        <f t="shared" si="56"/>
        <v>0</v>
      </c>
      <c r="T104" s="31">
        <f t="shared" si="67"/>
        <v>0</v>
      </c>
      <c r="U104" s="111">
        <f t="shared" ref="U104:U107" si="72">SUM(R104+O104,S104+P104,T104+Q104)-MIN(R104+O104,S104+P104,T104+Q104)</f>
        <v>0</v>
      </c>
      <c r="V104" s="112"/>
      <c r="W104" s="28"/>
      <c r="X104" s="28"/>
      <c r="Y104" s="28"/>
      <c r="Z104" s="28">
        <f t="shared" si="58"/>
        <v>0</v>
      </c>
      <c r="AA104" s="28">
        <f t="shared" si="59"/>
        <v>0</v>
      </c>
      <c r="AB104" s="28">
        <f t="shared" ref="AB104:AB107" si="73">Z104/MAX(Z$8:Z$107)*MAX(AA$8:AA$107)</f>
        <v>0</v>
      </c>
      <c r="AC104" s="31"/>
      <c r="AD104" s="31"/>
      <c r="AE104" s="31"/>
      <c r="AF104" s="31">
        <f t="shared" si="61"/>
        <v>0</v>
      </c>
      <c r="AG104" s="31">
        <f t="shared" si="68"/>
        <v>0</v>
      </c>
      <c r="AH104" s="31">
        <f t="shared" si="64"/>
        <v>0</v>
      </c>
      <c r="AI104" s="111">
        <f t="shared" ref="AI104:AI107" si="74">SUM(AF104+AC104,AG104+AD104,AH104+AE104)-MIN(AF104+AC104,AG104+AD104,AH104+AE104)</f>
        <v>0</v>
      </c>
      <c r="AJ104" s="82"/>
      <c r="AK104" s="82"/>
      <c r="AL104" s="7"/>
      <c r="AM104" s="74"/>
      <c r="AN104" s="74"/>
      <c r="AO104" s="147"/>
      <c r="AP104" s="74">
        <f t="shared" si="69"/>
        <v>0</v>
      </c>
      <c r="AQ104" s="74">
        <f t="shared" si="65"/>
        <v>0</v>
      </c>
      <c r="AR104" s="74">
        <f t="shared" si="66"/>
        <v>0</v>
      </c>
      <c r="AS104" s="111">
        <f t="shared" ref="AS104:AS107" si="75">SUM(AP104+AM104,AQ104+AN104,AR104+AO104)-MIN(AP104+AM104,AQ104+AN104,AR104+AO104)</f>
        <v>0</v>
      </c>
    </row>
    <row r="105" spans="1:45" ht="12.95" customHeight="1" x14ac:dyDescent="0.2">
      <c r="A105" s="23">
        <v>98</v>
      </c>
      <c r="B105" s="28"/>
      <c r="C105" s="28"/>
      <c r="D105" s="28"/>
      <c r="E105" s="28"/>
      <c r="F105" s="28"/>
      <c r="G105" s="28"/>
      <c r="H105" s="28"/>
      <c r="I105" s="28">
        <f t="shared" si="49"/>
        <v>0</v>
      </c>
      <c r="J105" s="28">
        <f t="shared" si="50"/>
        <v>0</v>
      </c>
      <c r="K105" s="28">
        <f t="shared" si="70"/>
        <v>0</v>
      </c>
      <c r="L105" s="28">
        <f t="shared" si="52"/>
        <v>0</v>
      </c>
      <c r="M105" s="28">
        <f t="shared" si="53"/>
        <v>0</v>
      </c>
      <c r="N105" s="28">
        <f t="shared" si="71"/>
        <v>0</v>
      </c>
      <c r="O105" s="31"/>
      <c r="P105" s="31"/>
      <c r="Q105" s="31"/>
      <c r="R105" s="31">
        <f t="shared" si="55"/>
        <v>0</v>
      </c>
      <c r="S105" s="31">
        <f t="shared" si="56"/>
        <v>0</v>
      </c>
      <c r="T105" s="31">
        <f t="shared" si="67"/>
        <v>0</v>
      </c>
      <c r="U105" s="111">
        <f t="shared" si="72"/>
        <v>0</v>
      </c>
      <c r="V105" s="112"/>
      <c r="W105" s="28"/>
      <c r="X105" s="28"/>
      <c r="Y105" s="28"/>
      <c r="Z105" s="28">
        <f t="shared" si="58"/>
        <v>0</v>
      </c>
      <c r="AA105" s="28">
        <f t="shared" si="59"/>
        <v>0</v>
      </c>
      <c r="AB105" s="28">
        <f t="shared" si="73"/>
        <v>0</v>
      </c>
      <c r="AC105" s="31"/>
      <c r="AD105" s="31"/>
      <c r="AE105" s="31"/>
      <c r="AF105" s="31">
        <f t="shared" si="61"/>
        <v>0</v>
      </c>
      <c r="AG105" s="31">
        <f t="shared" si="68"/>
        <v>0</v>
      </c>
      <c r="AH105" s="31">
        <f t="shared" si="64"/>
        <v>0</v>
      </c>
      <c r="AI105" s="111">
        <f t="shared" si="74"/>
        <v>0</v>
      </c>
      <c r="AJ105" s="82"/>
      <c r="AK105" s="82"/>
      <c r="AL105" s="7"/>
      <c r="AM105" s="74"/>
      <c r="AN105" s="74"/>
      <c r="AO105" s="147"/>
      <c r="AP105" s="74">
        <f t="shared" si="69"/>
        <v>0</v>
      </c>
      <c r="AQ105" s="74">
        <f t="shared" si="65"/>
        <v>0</v>
      </c>
      <c r="AR105" s="74">
        <f t="shared" si="66"/>
        <v>0</v>
      </c>
      <c r="AS105" s="111">
        <f t="shared" si="75"/>
        <v>0</v>
      </c>
    </row>
    <row r="106" spans="1:45" ht="12.95" customHeight="1" x14ac:dyDescent="0.2">
      <c r="A106" s="23">
        <v>99</v>
      </c>
      <c r="B106" s="28"/>
      <c r="C106" s="28"/>
      <c r="D106" s="28"/>
      <c r="E106" s="28"/>
      <c r="F106" s="28"/>
      <c r="G106" s="28"/>
      <c r="H106" s="28"/>
      <c r="I106" s="28">
        <f t="shared" si="49"/>
        <v>0</v>
      </c>
      <c r="J106" s="28">
        <f t="shared" si="50"/>
        <v>0</v>
      </c>
      <c r="K106" s="28">
        <f t="shared" si="70"/>
        <v>0</v>
      </c>
      <c r="L106" s="28">
        <f t="shared" si="52"/>
        <v>0</v>
      </c>
      <c r="M106" s="28">
        <f t="shared" si="53"/>
        <v>0</v>
      </c>
      <c r="N106" s="28">
        <f t="shared" si="71"/>
        <v>0</v>
      </c>
      <c r="O106" s="31"/>
      <c r="P106" s="31"/>
      <c r="Q106" s="31"/>
      <c r="R106" s="31">
        <f t="shared" si="55"/>
        <v>0</v>
      </c>
      <c r="S106" s="31">
        <f t="shared" si="56"/>
        <v>0</v>
      </c>
      <c r="T106" s="31">
        <f t="shared" si="67"/>
        <v>0</v>
      </c>
      <c r="U106" s="111">
        <f t="shared" si="72"/>
        <v>0</v>
      </c>
      <c r="V106" s="112"/>
      <c r="W106" s="28"/>
      <c r="X106" s="28"/>
      <c r="Y106" s="28"/>
      <c r="Z106" s="28">
        <f t="shared" si="58"/>
        <v>0</v>
      </c>
      <c r="AA106" s="28">
        <f t="shared" si="59"/>
        <v>0</v>
      </c>
      <c r="AB106" s="28">
        <f t="shared" si="73"/>
        <v>0</v>
      </c>
      <c r="AC106" s="31"/>
      <c r="AD106" s="31"/>
      <c r="AE106" s="31"/>
      <c r="AF106" s="31">
        <f t="shared" si="61"/>
        <v>0</v>
      </c>
      <c r="AG106" s="31">
        <f t="shared" si="68"/>
        <v>0</v>
      </c>
      <c r="AH106" s="31">
        <f t="shared" si="64"/>
        <v>0</v>
      </c>
      <c r="AI106" s="111">
        <f t="shared" si="74"/>
        <v>0</v>
      </c>
      <c r="AJ106" s="82"/>
      <c r="AK106" s="82"/>
      <c r="AL106" s="7"/>
      <c r="AM106" s="74"/>
      <c r="AN106" s="74"/>
      <c r="AO106" s="147"/>
      <c r="AP106" s="74">
        <f t="shared" si="69"/>
        <v>0</v>
      </c>
      <c r="AQ106" s="74">
        <f t="shared" si="65"/>
        <v>0</v>
      </c>
      <c r="AR106" s="74">
        <f t="shared" si="66"/>
        <v>0</v>
      </c>
      <c r="AS106" s="111">
        <f t="shared" si="75"/>
        <v>0</v>
      </c>
    </row>
    <row r="107" spans="1:45" ht="12.95" customHeight="1" x14ac:dyDescent="0.2">
      <c r="A107" s="23">
        <v>100</v>
      </c>
      <c r="B107" s="28"/>
      <c r="C107" s="28"/>
      <c r="D107" s="28"/>
      <c r="E107" s="28"/>
      <c r="F107" s="28"/>
      <c r="G107" s="28"/>
      <c r="H107" s="28"/>
      <c r="I107" s="28">
        <f t="shared" si="49"/>
        <v>0</v>
      </c>
      <c r="J107" s="28">
        <f t="shared" si="50"/>
        <v>0</v>
      </c>
      <c r="K107" s="28">
        <f t="shared" si="70"/>
        <v>0</v>
      </c>
      <c r="L107" s="28">
        <f t="shared" si="52"/>
        <v>0</v>
      </c>
      <c r="M107" s="28">
        <f t="shared" si="53"/>
        <v>0</v>
      </c>
      <c r="N107" s="28">
        <f t="shared" si="71"/>
        <v>0</v>
      </c>
      <c r="O107" s="31"/>
      <c r="P107" s="31"/>
      <c r="Q107" s="31"/>
      <c r="R107" s="31">
        <f t="shared" si="55"/>
        <v>0</v>
      </c>
      <c r="S107" s="31">
        <f t="shared" si="56"/>
        <v>0</v>
      </c>
      <c r="T107" s="31">
        <f t="shared" si="67"/>
        <v>0</v>
      </c>
      <c r="U107" s="111">
        <f t="shared" si="72"/>
        <v>0</v>
      </c>
      <c r="V107" s="112"/>
      <c r="W107" s="28"/>
      <c r="X107" s="28"/>
      <c r="Y107" s="28"/>
      <c r="Z107" s="28">
        <f t="shared" si="58"/>
        <v>0</v>
      </c>
      <c r="AA107" s="28">
        <f t="shared" si="59"/>
        <v>0</v>
      </c>
      <c r="AB107" s="28">
        <f t="shared" si="73"/>
        <v>0</v>
      </c>
      <c r="AC107" s="31"/>
      <c r="AD107" s="31"/>
      <c r="AE107" s="31"/>
      <c r="AF107" s="31">
        <f t="shared" si="61"/>
        <v>0</v>
      </c>
      <c r="AG107" s="31">
        <f t="shared" si="68"/>
        <v>0</v>
      </c>
      <c r="AH107" s="31">
        <f t="shared" si="64"/>
        <v>0</v>
      </c>
      <c r="AI107" s="111">
        <f t="shared" si="74"/>
        <v>0</v>
      </c>
      <c r="AJ107" s="82"/>
      <c r="AK107" s="82"/>
      <c r="AL107" s="7"/>
      <c r="AM107" s="74"/>
      <c r="AN107" s="74"/>
      <c r="AO107" s="147"/>
      <c r="AP107" s="74">
        <f t="shared" si="69"/>
        <v>0</v>
      </c>
      <c r="AQ107" s="74">
        <f t="shared" si="65"/>
        <v>0</v>
      </c>
      <c r="AR107" s="74">
        <f t="shared" si="66"/>
        <v>0</v>
      </c>
      <c r="AS107" s="111">
        <f t="shared" si="75"/>
        <v>0</v>
      </c>
    </row>
  </sheetData>
  <autoFilter ref="B7:AS7"/>
  <mergeCells count="14">
    <mergeCell ref="D6:E6"/>
    <mergeCell ref="F6:G6"/>
    <mergeCell ref="I6:K6"/>
    <mergeCell ref="L6:N6"/>
    <mergeCell ref="V6:W6"/>
    <mergeCell ref="AU13:AZ13"/>
    <mergeCell ref="I3:N3"/>
    <mergeCell ref="R3:S3"/>
    <mergeCell ref="Z3:AB3"/>
    <mergeCell ref="O4:Q5"/>
    <mergeCell ref="AC4:AE5"/>
    <mergeCell ref="AM4:AO5"/>
    <mergeCell ref="AU9:BA9"/>
    <mergeCell ref="Z6:AB6"/>
  </mergeCells>
  <pageMargins left="0.7" right="0.7" top="0.75" bottom="0.75" header="0.51180555555555496" footer="0.51180555555555496"/>
  <pageSetup firstPageNumber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07"/>
  <sheetViews>
    <sheetView zoomScaleNormal="100" workbookViewId="0">
      <pane xSplit="2" ySplit="7" topLeftCell="I11" activePane="bottomRight" state="frozen"/>
      <selection pane="topRight" activeCell="F1" sqref="F1"/>
      <selection pane="bottomLeft" activeCell="A8" sqref="A8"/>
      <selection pane="bottomRight"/>
    </sheetView>
  </sheetViews>
  <sheetFormatPr defaultRowHeight="12.75" x14ac:dyDescent="0.2"/>
  <cols>
    <col min="1" max="1" width="3.85546875" style="1"/>
    <col min="2" max="2" width="21.85546875" style="1"/>
    <col min="3" max="3" width="10.28515625" style="1"/>
    <col min="4" max="13" width="7.5703125" style="1"/>
    <col min="14" max="16" width="7" style="1"/>
    <col min="17" max="17" width="8" style="1"/>
    <col min="18" max="18" width="7.7109375" style="1"/>
    <col min="19" max="19" width="7.140625" style="1"/>
    <col min="20" max="22" width="6.42578125" style="1"/>
    <col min="23" max="23" width="7.5703125" style="1" bestFit="1" customWidth="1"/>
    <col min="24" max="24" width="7.140625" style="1" bestFit="1" customWidth="1"/>
    <col min="25" max="25" width="6" style="1" bestFit="1" customWidth="1"/>
    <col min="26" max="26" width="5.85546875" style="1" customWidth="1"/>
    <col min="27" max="27" width="6.140625" style="1" bestFit="1" customWidth="1"/>
    <col min="28" max="28" width="5.5703125" style="1" bestFit="1" customWidth="1"/>
    <col min="29" max="32" width="6.5703125" style="1" bestFit="1" customWidth="1"/>
    <col min="33" max="33" width="7.42578125" style="1" bestFit="1" customWidth="1"/>
    <col min="34" max="34" width="3.85546875" style="66" customWidth="1"/>
    <col min="35" max="35" width="20.140625" bestFit="1" customWidth="1"/>
  </cols>
  <sheetData>
    <row r="1" spans="1:42" ht="12.95" customHeight="1" x14ac:dyDescent="0.2">
      <c r="A1" s="9"/>
      <c r="B1" s="49"/>
      <c r="C1" s="49"/>
      <c r="D1" s="50"/>
      <c r="E1" s="50"/>
      <c r="F1" s="50"/>
      <c r="G1" s="50"/>
      <c r="H1" s="50"/>
      <c r="I1" s="50"/>
      <c r="J1" s="50"/>
      <c r="K1" s="50"/>
      <c r="L1" s="51"/>
      <c r="M1" s="52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65"/>
    </row>
    <row r="2" spans="1:42" ht="12.95" customHeight="1" x14ac:dyDescent="0.2">
      <c r="A2" s="9"/>
      <c r="B2" s="3"/>
      <c r="C2" s="4" t="s">
        <v>0</v>
      </c>
      <c r="D2" s="53">
        <v>7236</v>
      </c>
      <c r="E2" s="53">
        <v>7387</v>
      </c>
      <c r="F2" s="53">
        <v>10941</v>
      </c>
      <c r="G2" s="54"/>
      <c r="H2" s="54"/>
      <c r="I2" s="54"/>
      <c r="J2" s="54"/>
      <c r="K2" s="54"/>
      <c r="L2" s="113"/>
      <c r="M2" s="55" t="s">
        <v>0</v>
      </c>
      <c r="N2" s="53">
        <v>7387</v>
      </c>
      <c r="O2" s="53">
        <v>10941</v>
      </c>
      <c r="P2" s="53">
        <v>9189</v>
      </c>
      <c r="Q2" s="54"/>
      <c r="R2" s="54"/>
      <c r="S2" s="54"/>
      <c r="T2" s="54"/>
      <c r="U2" s="54"/>
      <c r="V2" s="113"/>
      <c r="W2" s="55" t="s">
        <v>0</v>
      </c>
      <c r="X2" s="145">
        <v>10941</v>
      </c>
      <c r="Y2" s="145">
        <v>9189</v>
      </c>
      <c r="Z2" s="173">
        <v>3753</v>
      </c>
      <c r="AA2" s="54"/>
      <c r="AB2" s="54"/>
      <c r="AC2" s="54"/>
      <c r="AD2" s="54"/>
      <c r="AE2" s="54"/>
      <c r="AF2" s="54"/>
      <c r="AG2"/>
      <c r="AH2"/>
    </row>
    <row r="3" spans="1:42" ht="12.95" customHeight="1" x14ac:dyDescent="0.2">
      <c r="A3" s="9"/>
      <c r="B3" s="3"/>
      <c r="C3" s="4" t="s">
        <v>1</v>
      </c>
      <c r="D3" s="53">
        <v>20</v>
      </c>
      <c r="E3" s="53">
        <v>29</v>
      </c>
      <c r="F3" s="53">
        <v>26</v>
      </c>
      <c r="G3" s="54"/>
      <c r="H3" s="54"/>
      <c r="I3" s="54"/>
      <c r="J3" s="54"/>
      <c r="K3" s="54"/>
      <c r="L3" s="113"/>
      <c r="M3" s="55" t="s">
        <v>1</v>
      </c>
      <c r="N3" s="53">
        <v>29</v>
      </c>
      <c r="O3" s="53">
        <v>26</v>
      </c>
      <c r="P3" s="53">
        <v>33</v>
      </c>
      <c r="Q3" s="54"/>
      <c r="R3" s="54"/>
      <c r="S3" s="54"/>
      <c r="T3" s="54"/>
      <c r="U3" s="54"/>
      <c r="V3" s="113"/>
      <c r="W3" s="55" t="s">
        <v>1</v>
      </c>
      <c r="X3" s="145">
        <v>26</v>
      </c>
      <c r="Y3" s="145">
        <v>33</v>
      </c>
      <c r="Z3" s="173">
        <v>28</v>
      </c>
      <c r="AA3" s="54"/>
      <c r="AB3" s="54"/>
      <c r="AC3" s="54"/>
      <c r="AD3" s="54"/>
      <c r="AE3" s="54"/>
      <c r="AF3" s="54"/>
      <c r="AG3"/>
      <c r="AH3"/>
    </row>
    <row r="4" spans="1:42" ht="12.95" customHeight="1" x14ac:dyDescent="0.2">
      <c r="A4" s="9"/>
      <c r="B4" s="3"/>
      <c r="C4" s="4" t="s">
        <v>5</v>
      </c>
      <c r="D4" s="53">
        <v>9</v>
      </c>
      <c r="E4" s="53">
        <v>10</v>
      </c>
      <c r="F4" s="53">
        <v>12</v>
      </c>
      <c r="G4" s="192" t="s">
        <v>145</v>
      </c>
      <c r="H4" s="192"/>
      <c r="I4" s="192"/>
      <c r="J4" s="14" t="s">
        <v>6</v>
      </c>
      <c r="K4" s="14" t="s">
        <v>7</v>
      </c>
      <c r="L4" s="101" t="s">
        <v>8</v>
      </c>
      <c r="M4" s="55" t="s">
        <v>5</v>
      </c>
      <c r="N4" s="53">
        <v>10</v>
      </c>
      <c r="O4" s="53">
        <v>12</v>
      </c>
      <c r="P4" s="53">
        <v>10</v>
      </c>
      <c r="Q4" s="192" t="s">
        <v>145</v>
      </c>
      <c r="R4" s="192"/>
      <c r="S4" s="192"/>
      <c r="T4" s="14" t="s">
        <v>6</v>
      </c>
      <c r="U4" s="14" t="s">
        <v>7</v>
      </c>
      <c r="V4" s="101" t="s">
        <v>8</v>
      </c>
      <c r="W4" s="55" t="s">
        <v>5</v>
      </c>
      <c r="X4" s="145">
        <v>12</v>
      </c>
      <c r="Y4" s="145">
        <v>10</v>
      </c>
      <c r="Z4" s="174">
        <v>8</v>
      </c>
      <c r="AA4" s="192" t="s">
        <v>145</v>
      </c>
      <c r="AB4" s="192"/>
      <c r="AC4" s="192"/>
      <c r="AD4" s="14" t="s">
        <v>6</v>
      </c>
      <c r="AE4" s="14" t="s">
        <v>7</v>
      </c>
      <c r="AF4" s="14" t="s">
        <v>8</v>
      </c>
      <c r="AG4"/>
      <c r="AH4"/>
    </row>
    <row r="5" spans="1:42" ht="12.95" customHeight="1" thickBot="1" x14ac:dyDescent="0.25">
      <c r="A5" s="9"/>
      <c r="B5" s="3"/>
      <c r="C5" s="4" t="s">
        <v>9</v>
      </c>
      <c r="D5" s="53">
        <f>IF(D3/10&gt;=1,1,D3/10)*IF(D4/4&gt;=1,1,D4/4)</f>
        <v>1</v>
      </c>
      <c r="E5" s="53">
        <f>IF(E3/10&gt;=1,1,E3/10)*IF(E4/4&gt;=1,1,E4/4)</f>
        <v>1</v>
      </c>
      <c r="F5" s="56">
        <f>IF(F3/10&gt;=1,1,F3/10)*IF(F4/4&gt;=1,1,F4/4)</f>
        <v>1</v>
      </c>
      <c r="G5" s="192"/>
      <c r="H5" s="192"/>
      <c r="I5" s="192"/>
      <c r="J5" s="57">
        <f>IF((375+(1/70)*(D2-2500))&gt;425,425,375+(1/70)*(D2-2500))</f>
        <v>425</v>
      </c>
      <c r="K5" s="17">
        <f>IF((400+(1/70)*(E2-2500))&gt;450,450,400+(1/70)*(E2-2500))</f>
        <v>450</v>
      </c>
      <c r="L5" s="114">
        <f>IF((450+(1/35)*(F2-2500))&gt;550,550,450+(1/35)*(F2-2500))</f>
        <v>550</v>
      </c>
      <c r="M5" s="115" t="s">
        <v>9</v>
      </c>
      <c r="N5" s="53">
        <f>IF(N3/10&gt;=1,1,N3/10)*IF(N4/4&gt;=1,1,N4/4)</f>
        <v>1</v>
      </c>
      <c r="O5" s="56">
        <f>IF(O3/10&gt;=1,1,O3/10)*IF(O4/4&gt;=1,1,O4/4)</f>
        <v>1</v>
      </c>
      <c r="P5" s="56">
        <f>IF(P3/10&gt;=1,1,P3/10)*IF(P4/4&gt;=1,1,P4/4)</f>
        <v>1</v>
      </c>
      <c r="Q5" s="192"/>
      <c r="R5" s="192"/>
      <c r="S5" s="192"/>
      <c r="T5" s="57">
        <f>IF((375+(1/70)*(N2-2500))&gt;425,425,375+(1/70)*(N2-2500))</f>
        <v>425</v>
      </c>
      <c r="U5" s="17">
        <f>IF((400+(1/70)*(O2-2500))&gt;450,450,400+(1/70)*(O2-2500))</f>
        <v>450</v>
      </c>
      <c r="V5" s="58">
        <f>IF((450+(1/35)*(P2-2500))&gt;550,550,450+(1/35)*(P2-2500))</f>
        <v>550</v>
      </c>
      <c r="W5" s="115" t="s">
        <v>9</v>
      </c>
      <c r="X5" s="56">
        <f>IF(X3/10&gt;=1,1,X3/10)*IF(X4/4&gt;=1,1,X4/4)</f>
        <v>1</v>
      </c>
      <c r="Y5" s="56">
        <f>IF(Y3/10&gt;=1,1,Y3/10)*IF(Y4/4&gt;=1,1,Y4/4)</f>
        <v>1</v>
      </c>
      <c r="Z5" s="56">
        <f>IF(Z3/10&gt;=1,1,Z3/10)*IF(Z4/4&gt;=1,1,Z4/4)</f>
        <v>1</v>
      </c>
      <c r="AA5" s="192"/>
      <c r="AB5" s="192"/>
      <c r="AC5" s="192"/>
      <c r="AD5" s="57">
        <f>IF((375+(1/70)*(X2-2500))&gt;425,425,375+(1/70)*(X2-2500))</f>
        <v>425</v>
      </c>
      <c r="AE5" s="143">
        <f>IF((400+(1/70)*(Y2-2500))&gt;450,450,400+(1/70)*(Y2-2500))</f>
        <v>450</v>
      </c>
      <c r="AF5" s="58">
        <f>IF((450+(1/35)*(Z2-2500))&gt;550,550,450+(1/35)*(Z2-2500))</f>
        <v>485.8</v>
      </c>
      <c r="AG5"/>
      <c r="AH5"/>
    </row>
    <row r="6" spans="1:42" ht="12.95" customHeight="1" thickTop="1" x14ac:dyDescent="0.2">
      <c r="A6" s="9"/>
      <c r="B6" s="9"/>
      <c r="C6" s="9"/>
      <c r="D6" s="59">
        <v>2013</v>
      </c>
      <c r="E6" s="59">
        <v>2014</v>
      </c>
      <c r="F6" s="60">
        <v>2015</v>
      </c>
      <c r="G6" s="61">
        <v>2013</v>
      </c>
      <c r="H6" s="61">
        <v>2014</v>
      </c>
      <c r="I6" s="61">
        <v>2015</v>
      </c>
      <c r="J6" s="62">
        <v>2013</v>
      </c>
      <c r="K6" s="62">
        <v>2014</v>
      </c>
      <c r="L6" s="62">
        <v>2015</v>
      </c>
      <c r="M6" s="122">
        <v>2016</v>
      </c>
      <c r="N6" s="116">
        <v>2014</v>
      </c>
      <c r="O6" s="60">
        <v>2015</v>
      </c>
      <c r="P6" s="60">
        <v>2016</v>
      </c>
      <c r="Q6" s="61">
        <v>2014</v>
      </c>
      <c r="R6" s="61">
        <v>2015</v>
      </c>
      <c r="S6" s="61">
        <v>2016</v>
      </c>
      <c r="T6" s="62">
        <v>2014</v>
      </c>
      <c r="U6" s="62">
        <v>2015</v>
      </c>
      <c r="V6" s="62">
        <v>2016</v>
      </c>
      <c r="W6" s="172">
        <v>2017</v>
      </c>
      <c r="X6" s="171">
        <v>2015</v>
      </c>
      <c r="Y6" s="60">
        <v>2016</v>
      </c>
      <c r="Z6" s="60">
        <v>2017</v>
      </c>
      <c r="AA6" s="60">
        <v>2015</v>
      </c>
      <c r="AB6" s="60">
        <v>2016</v>
      </c>
      <c r="AC6" s="60">
        <v>2017</v>
      </c>
      <c r="AD6" s="60">
        <v>2015</v>
      </c>
      <c r="AE6" s="60">
        <v>2016</v>
      </c>
      <c r="AF6" s="60">
        <v>2017</v>
      </c>
      <c r="AG6" s="175">
        <v>2018</v>
      </c>
      <c r="AH6"/>
    </row>
    <row r="7" spans="1:42" ht="12.95" customHeight="1" x14ac:dyDescent="0.2">
      <c r="A7" s="14" t="s">
        <v>10</v>
      </c>
      <c r="B7" s="14" t="s">
        <v>11</v>
      </c>
      <c r="C7" s="14" t="s">
        <v>12</v>
      </c>
      <c r="D7" s="22" t="s">
        <v>113</v>
      </c>
      <c r="E7" s="22" t="s">
        <v>113</v>
      </c>
      <c r="F7" s="22" t="s">
        <v>113</v>
      </c>
      <c r="G7" s="22" t="s">
        <v>22</v>
      </c>
      <c r="H7" s="22" t="s">
        <v>23</v>
      </c>
      <c r="I7" s="22" t="s">
        <v>24</v>
      </c>
      <c r="J7" s="22" t="s">
        <v>114</v>
      </c>
      <c r="K7" s="22" t="s">
        <v>26</v>
      </c>
      <c r="L7" s="22" t="s">
        <v>27</v>
      </c>
      <c r="M7" s="110" t="s">
        <v>28</v>
      </c>
      <c r="N7" s="117" t="s">
        <v>113</v>
      </c>
      <c r="O7" s="22" t="s">
        <v>113</v>
      </c>
      <c r="P7" s="22" t="s">
        <v>113</v>
      </c>
      <c r="Q7" s="22" t="s">
        <v>22</v>
      </c>
      <c r="R7" s="22" t="s">
        <v>23</v>
      </c>
      <c r="S7" s="22" t="s">
        <v>24</v>
      </c>
      <c r="T7" s="22" t="s">
        <v>114</v>
      </c>
      <c r="U7" s="22" t="s">
        <v>26</v>
      </c>
      <c r="V7" s="22" t="s">
        <v>27</v>
      </c>
      <c r="W7" s="110" t="s">
        <v>28</v>
      </c>
      <c r="X7" s="117" t="s">
        <v>113</v>
      </c>
      <c r="Y7" s="22" t="s">
        <v>113</v>
      </c>
      <c r="Z7" s="22" t="s">
        <v>113</v>
      </c>
      <c r="AA7" s="22" t="s">
        <v>22</v>
      </c>
      <c r="AB7" s="22" t="s">
        <v>23</v>
      </c>
      <c r="AC7" s="22" t="s">
        <v>24</v>
      </c>
      <c r="AD7" s="22" t="s">
        <v>114</v>
      </c>
      <c r="AE7" s="22" t="s">
        <v>26</v>
      </c>
      <c r="AF7" s="22" t="s">
        <v>27</v>
      </c>
      <c r="AG7" s="110" t="s">
        <v>28</v>
      </c>
      <c r="AH7" s="169"/>
    </row>
    <row r="8" spans="1:42" s="66" customFormat="1" ht="12.95" customHeight="1" thickBot="1" x14ac:dyDescent="0.25">
      <c r="A8" s="23">
        <v>1</v>
      </c>
      <c r="B8" s="87" t="s">
        <v>75</v>
      </c>
      <c r="C8" s="68" t="s">
        <v>30</v>
      </c>
      <c r="D8" s="64"/>
      <c r="E8" s="82"/>
      <c r="F8" s="82"/>
      <c r="G8" s="74"/>
      <c r="H8" s="74"/>
      <c r="I8" s="74"/>
      <c r="J8" s="31">
        <f>D8/D$2*D$5*J$5</f>
        <v>0</v>
      </c>
      <c r="K8" s="31">
        <f>E8/E$2*E$5*K$5</f>
        <v>0</v>
      </c>
      <c r="L8" s="74">
        <f>F8/F$2*F$5*L$5</f>
        <v>0</v>
      </c>
      <c r="M8" s="123">
        <f t="shared" ref="M8:M39" si="0">SUM(J8+G8,K8+H8,L8+I8)-MIN(J8+G8,K8+H8,L8+I8)</f>
        <v>0</v>
      </c>
      <c r="N8" s="112"/>
      <c r="O8" s="82"/>
      <c r="P8" s="82">
        <v>8685</v>
      </c>
      <c r="Q8" s="74"/>
      <c r="R8" s="74"/>
      <c r="S8" s="74"/>
      <c r="T8" s="31">
        <f>N8/N$2*N$5*T$5</f>
        <v>0</v>
      </c>
      <c r="U8" s="74">
        <f>O8/O$2*O$5*U$5</f>
        <v>0</v>
      </c>
      <c r="V8" s="74">
        <f>P8/P$2*P$5*V$5</f>
        <v>519.83349657198823</v>
      </c>
      <c r="W8" s="111">
        <f t="shared" ref="W8:W39" si="1">SUM(T8+Q8,U8+R8,V8+S8)-MIN(T8+Q8,U8+R8,V8+S8)</f>
        <v>519.83349657198823</v>
      </c>
      <c r="X8" s="82"/>
      <c r="Y8" s="82">
        <v>8685</v>
      </c>
      <c r="Z8" s="184">
        <v>3214</v>
      </c>
      <c r="AA8" s="74"/>
      <c r="AB8" s="74"/>
      <c r="AD8" s="74">
        <f>X8/X$2*X$5*AD$5</f>
        <v>0</v>
      </c>
      <c r="AE8" s="74">
        <f>Y8/Y$2*Y$5*AE$5</f>
        <v>425.31831537708126</v>
      </c>
      <c r="AF8" s="74">
        <f>Z8/Z$2*Z$5*AF$5</f>
        <v>416.03016253663736</v>
      </c>
      <c r="AG8" s="111">
        <f t="shared" ref="AG8:AG39" si="2">SUM(AD8+AA8,AE8+AB8,AF8+AC8)-MIN(AD8+AA8,AE8+AB8,AF8+AC8)</f>
        <v>841.34847791371863</v>
      </c>
      <c r="AH8"/>
      <c r="AI8"/>
      <c r="AJ8"/>
      <c r="AK8"/>
      <c r="AL8"/>
      <c r="AM8"/>
      <c r="AN8"/>
      <c r="AO8"/>
      <c r="AP8"/>
    </row>
    <row r="9" spans="1:42" ht="12.95" customHeight="1" thickBot="1" x14ac:dyDescent="0.25">
      <c r="A9" s="23">
        <v>2</v>
      </c>
      <c r="B9" s="87" t="s">
        <v>29</v>
      </c>
      <c r="C9" s="63" t="s">
        <v>30</v>
      </c>
      <c r="D9" s="72">
        <v>6215</v>
      </c>
      <c r="E9" s="72">
        <v>6968</v>
      </c>
      <c r="F9" s="82"/>
      <c r="G9" s="74"/>
      <c r="H9" s="74"/>
      <c r="I9" s="74">
        <f>$AN$22</f>
        <v>40.940640709258744</v>
      </c>
      <c r="J9" s="31">
        <f t="shared" ref="J9:J40" si="3">D9/D$2*D$5*J$5</f>
        <v>365.03247650635706</v>
      </c>
      <c r="K9" s="31">
        <f t="shared" ref="K9:K40" si="4">E9/E$2*E$5*K$5</f>
        <v>424.47542980912414</v>
      </c>
      <c r="L9" s="44">
        <f>$AO$13</f>
        <v>491.88831002650613</v>
      </c>
      <c r="M9" s="111">
        <f t="shared" si="0"/>
        <v>957.30438054488911</v>
      </c>
      <c r="N9" s="119">
        <v>6968</v>
      </c>
      <c r="O9" s="82"/>
      <c r="P9" s="82">
        <v>8066</v>
      </c>
      <c r="Q9" s="74"/>
      <c r="R9" s="74">
        <f>$AN$22*$U$5/$V$5</f>
        <v>33.496887853029875</v>
      </c>
      <c r="S9" s="74"/>
      <c r="T9" s="31">
        <f t="shared" ref="T9:T40" si="5">N9/N$2*N$5*T$5</f>
        <v>400.89346148639504</v>
      </c>
      <c r="U9" s="44">
        <f>$AO$13*$U$5/$V$5</f>
        <v>402.45407183986867</v>
      </c>
      <c r="V9" s="31">
        <f t="shared" ref="V9:V17" si="6">P9/P$2*P$5*V$5</f>
        <v>482.78376319512461</v>
      </c>
      <c r="W9" s="111">
        <f t="shared" si="1"/>
        <v>918.73472288802316</v>
      </c>
      <c r="X9" s="82"/>
      <c r="Y9" s="82">
        <v>8066</v>
      </c>
      <c r="Z9" s="185"/>
      <c r="AA9" s="74">
        <f>$AN$22*$J$5/$L$5</f>
        <v>31.635949638972665</v>
      </c>
      <c r="AB9" s="74"/>
      <c r="AD9" s="44">
        <f>$AO$13*$J$5/$L$5</f>
        <v>380.09551229320925</v>
      </c>
      <c r="AE9" s="74">
        <f t="shared" ref="AE9:AE17" si="7">Y9/Y$2*Y$5*AE$5</f>
        <v>395.00489715964738</v>
      </c>
      <c r="AF9" s="44">
        <f>$AO$15</f>
        <v>382.3634711629656</v>
      </c>
      <c r="AG9" s="111">
        <f t="shared" si="2"/>
        <v>806.73635909182917</v>
      </c>
      <c r="AH9" s="169"/>
      <c r="AI9" s="178"/>
    </row>
    <row r="10" spans="1:42" ht="12.95" customHeight="1" x14ac:dyDescent="0.2">
      <c r="A10" s="23">
        <v>3</v>
      </c>
      <c r="B10" s="87" t="s">
        <v>85</v>
      </c>
      <c r="C10" s="68" t="s">
        <v>46</v>
      </c>
      <c r="D10" s="64"/>
      <c r="E10" s="82"/>
      <c r="F10" s="64">
        <v>7464</v>
      </c>
      <c r="G10" s="73"/>
      <c r="H10" s="73"/>
      <c r="I10" s="73"/>
      <c r="J10" s="31">
        <f t="shared" si="3"/>
        <v>0</v>
      </c>
      <c r="K10" s="31">
        <f t="shared" si="4"/>
        <v>0</v>
      </c>
      <c r="L10" s="31">
        <f t="shared" ref="L10:L16" si="8">F10/F$2*F$5*L$5</f>
        <v>375.21250342747464</v>
      </c>
      <c r="M10" s="111">
        <f t="shared" si="0"/>
        <v>375.21250342747464</v>
      </c>
      <c r="N10" s="112"/>
      <c r="O10" s="64">
        <v>7464</v>
      </c>
      <c r="P10" s="64">
        <v>7441</v>
      </c>
      <c r="Q10" s="73"/>
      <c r="R10" s="73"/>
      <c r="S10" s="73"/>
      <c r="T10" s="31">
        <f t="shared" si="5"/>
        <v>0</v>
      </c>
      <c r="U10" s="31">
        <f t="shared" ref="U10:U16" si="9">O10/O$2*O$5*U$5</f>
        <v>306.99204825884289</v>
      </c>
      <c r="V10" s="31">
        <f t="shared" si="6"/>
        <v>445.37490477745126</v>
      </c>
      <c r="W10" s="111">
        <f t="shared" si="1"/>
        <v>752.36695303629415</v>
      </c>
      <c r="X10" s="64">
        <v>7464</v>
      </c>
      <c r="Y10" s="64">
        <v>7441</v>
      </c>
      <c r="Z10" s="183">
        <v>3348</v>
      </c>
      <c r="AA10" s="73"/>
      <c r="AB10" s="73"/>
      <c r="AD10" s="74">
        <f t="shared" ref="AD10:AD16" si="10">X10/X$2*X$5*AD$5</f>
        <v>289.93693446668493</v>
      </c>
      <c r="AE10" s="74">
        <f t="shared" si="7"/>
        <v>364.39764936336923</v>
      </c>
      <c r="AF10" s="74">
        <f t="shared" ref="AF10:AF41" si="11">Z10/Z$2*Z$5*AF$5</f>
        <v>433.37553956834535</v>
      </c>
      <c r="AG10" s="111">
        <f t="shared" si="2"/>
        <v>797.77318893171446</v>
      </c>
      <c r="AH10" s="170"/>
      <c r="AI10" s="198" t="s">
        <v>115</v>
      </c>
      <c r="AJ10" s="199"/>
      <c r="AK10" s="199"/>
      <c r="AL10" s="199"/>
      <c r="AM10" s="199"/>
      <c r="AN10" s="199"/>
      <c r="AO10" s="200"/>
    </row>
    <row r="11" spans="1:42" ht="12.95" customHeight="1" thickBot="1" x14ac:dyDescent="0.25">
      <c r="A11" s="23">
        <v>4</v>
      </c>
      <c r="B11" s="70" t="s">
        <v>70</v>
      </c>
      <c r="C11" s="63" t="s">
        <v>30</v>
      </c>
      <c r="D11" s="72"/>
      <c r="E11" s="72">
        <v>5163</v>
      </c>
      <c r="F11" s="64">
        <v>9563</v>
      </c>
      <c r="G11" s="73"/>
      <c r="H11" s="73"/>
      <c r="I11" s="73"/>
      <c r="J11" s="31">
        <f t="shared" si="3"/>
        <v>0</v>
      </c>
      <c r="K11" s="31">
        <f t="shared" si="4"/>
        <v>314.51874915391909</v>
      </c>
      <c r="L11" s="74">
        <f t="shared" si="8"/>
        <v>480.7284526094507</v>
      </c>
      <c r="M11" s="111">
        <f t="shared" si="0"/>
        <v>795.24720176336973</v>
      </c>
      <c r="N11" s="119">
        <v>5163</v>
      </c>
      <c r="O11" s="64">
        <v>9563</v>
      </c>
      <c r="P11" s="64">
        <v>8566</v>
      </c>
      <c r="Q11" s="73"/>
      <c r="R11" s="73"/>
      <c r="S11" s="73"/>
      <c r="T11" s="31">
        <f t="shared" si="5"/>
        <v>297.04548531203466</v>
      </c>
      <c r="U11" s="74">
        <f t="shared" si="9"/>
        <v>393.3232794077324</v>
      </c>
      <c r="V11" s="31">
        <f t="shared" si="6"/>
        <v>512.71084992926319</v>
      </c>
      <c r="W11" s="111">
        <f t="shared" si="1"/>
        <v>906.03412933699553</v>
      </c>
      <c r="X11" s="64">
        <v>9563</v>
      </c>
      <c r="Y11" s="64">
        <v>8566</v>
      </c>
      <c r="Z11" s="184">
        <v>2355</v>
      </c>
      <c r="AA11" s="73"/>
      <c r="AB11" s="73"/>
      <c r="AC11" s="66"/>
      <c r="AD11" s="74">
        <f t="shared" si="10"/>
        <v>371.47198610730283</v>
      </c>
      <c r="AE11" s="74">
        <f t="shared" si="7"/>
        <v>419.49069539666993</v>
      </c>
      <c r="AF11" s="74">
        <f t="shared" si="11"/>
        <v>304.83852917665871</v>
      </c>
      <c r="AG11" s="111">
        <f t="shared" si="2"/>
        <v>790.96268150397282</v>
      </c>
      <c r="AH11" s="32"/>
      <c r="AI11" s="37" t="s">
        <v>11</v>
      </c>
      <c r="AJ11" s="37" t="s">
        <v>36</v>
      </c>
      <c r="AK11" s="37" t="s">
        <v>37</v>
      </c>
      <c r="AL11" s="35" t="s">
        <v>38</v>
      </c>
      <c r="AM11" s="35" t="s">
        <v>116</v>
      </c>
      <c r="AN11" s="35" t="s">
        <v>117</v>
      </c>
      <c r="AO11" s="35" t="s">
        <v>41</v>
      </c>
    </row>
    <row r="12" spans="1:42" ht="12.95" customHeight="1" thickBot="1" x14ac:dyDescent="0.25">
      <c r="A12" s="23">
        <v>5</v>
      </c>
      <c r="B12" s="70" t="s">
        <v>121</v>
      </c>
      <c r="C12" s="63" t="s">
        <v>46</v>
      </c>
      <c r="D12" s="72"/>
      <c r="E12" s="64">
        <v>3290</v>
      </c>
      <c r="F12" s="64">
        <v>8450</v>
      </c>
      <c r="G12" s="73"/>
      <c r="H12" s="73"/>
      <c r="I12" s="73"/>
      <c r="J12" s="31">
        <f t="shared" si="3"/>
        <v>0</v>
      </c>
      <c r="K12" s="31">
        <f t="shared" si="4"/>
        <v>200.4196561527007</v>
      </c>
      <c r="L12" s="74">
        <f t="shared" si="8"/>
        <v>424.77835664016084</v>
      </c>
      <c r="M12" s="111">
        <f t="shared" si="0"/>
        <v>625.1980127928615</v>
      </c>
      <c r="N12" s="118">
        <v>3290</v>
      </c>
      <c r="O12" s="64">
        <v>8450</v>
      </c>
      <c r="P12" s="64">
        <v>6818</v>
      </c>
      <c r="Q12" s="73"/>
      <c r="R12" s="73"/>
      <c r="S12" s="73">
        <f>$AN$26</f>
        <v>46.135222820763936</v>
      </c>
      <c r="T12" s="31">
        <f t="shared" si="5"/>
        <v>189.28523081088397</v>
      </c>
      <c r="U12" s="74">
        <f t="shared" si="9"/>
        <v>347.54592816013161</v>
      </c>
      <c r="V12" s="31">
        <f t="shared" si="6"/>
        <v>408.08575470671457</v>
      </c>
      <c r="W12" s="111">
        <f t="shared" si="1"/>
        <v>801.76690568761012</v>
      </c>
      <c r="X12" s="64">
        <v>8450</v>
      </c>
      <c r="Y12" s="64">
        <v>6818</v>
      </c>
      <c r="Z12" s="183">
        <v>3185</v>
      </c>
      <c r="AA12" s="73"/>
      <c r="AB12" s="73">
        <f>$AN$26*$U$5/$V$5</f>
        <v>37.747000489715944</v>
      </c>
      <c r="AD12" s="74">
        <f t="shared" si="10"/>
        <v>328.23782104012429</v>
      </c>
      <c r="AE12" s="74">
        <f t="shared" si="7"/>
        <v>333.88834476003916</v>
      </c>
      <c r="AF12" s="74">
        <f t="shared" si="11"/>
        <v>412.27631228350651</v>
      </c>
      <c r="AG12" s="111">
        <f t="shared" si="2"/>
        <v>783.91165753326163</v>
      </c>
      <c r="AH12" s="32"/>
      <c r="AI12" s="69" t="s">
        <v>76</v>
      </c>
      <c r="AJ12" s="66" t="s">
        <v>118</v>
      </c>
      <c r="AK12" s="39">
        <v>2015</v>
      </c>
      <c r="AL12" s="40">
        <v>517.77716844895394</v>
      </c>
      <c r="AM12" s="40">
        <v>318.41749018546102</v>
      </c>
      <c r="AN12" s="40">
        <f>MAX(K$8:K$107)</f>
        <v>424.47542980912414</v>
      </c>
      <c r="AO12" s="40">
        <f>AL12*(0.95*AM12/AN12)</f>
        <v>368.98682498687555</v>
      </c>
    </row>
    <row r="13" spans="1:42" ht="12.95" customHeight="1" thickBot="1" x14ac:dyDescent="0.25">
      <c r="A13" s="23">
        <v>6</v>
      </c>
      <c r="B13" s="70" t="s">
        <v>45</v>
      </c>
      <c r="C13" s="63" t="s">
        <v>46</v>
      </c>
      <c r="D13" s="71">
        <v>5140</v>
      </c>
      <c r="E13" s="179">
        <v>5160</v>
      </c>
      <c r="F13" s="72">
        <v>9749</v>
      </c>
      <c r="G13" s="73"/>
      <c r="H13" s="73"/>
      <c r="I13" s="73"/>
      <c r="J13" s="74">
        <f t="shared" si="3"/>
        <v>301.89331122166942</v>
      </c>
      <c r="K13" s="31">
        <f t="shared" si="4"/>
        <v>314.33599566806549</v>
      </c>
      <c r="L13" s="31">
        <f t="shared" si="8"/>
        <v>490.07860341833469</v>
      </c>
      <c r="M13" s="111">
        <f t="shared" si="0"/>
        <v>804.41459908640036</v>
      </c>
      <c r="N13" s="180">
        <v>5160</v>
      </c>
      <c r="O13" s="72">
        <v>9749</v>
      </c>
      <c r="P13" s="72">
        <v>7513</v>
      </c>
      <c r="Q13" s="73"/>
      <c r="R13" s="73"/>
      <c r="S13" s="73"/>
      <c r="T13" s="31">
        <f t="shared" si="5"/>
        <v>296.87288479761742</v>
      </c>
      <c r="U13" s="31">
        <f t="shared" si="9"/>
        <v>400.9734027968193</v>
      </c>
      <c r="V13" s="74">
        <f t="shared" si="6"/>
        <v>449.68440526716728</v>
      </c>
      <c r="W13" s="111">
        <f t="shared" si="1"/>
        <v>850.65780806398652</v>
      </c>
      <c r="X13" s="72">
        <v>9749</v>
      </c>
      <c r="Y13" s="72">
        <v>7513</v>
      </c>
      <c r="Z13" s="183">
        <v>2936</v>
      </c>
      <c r="AA13" s="73"/>
      <c r="AB13" s="73"/>
      <c r="AD13" s="74">
        <f t="shared" si="10"/>
        <v>378.69710264144044</v>
      </c>
      <c r="AE13" s="74">
        <f t="shared" si="7"/>
        <v>367.92360430950049</v>
      </c>
      <c r="AF13" s="74">
        <f t="shared" si="11"/>
        <v>380.04497735145219</v>
      </c>
      <c r="AG13" s="111">
        <f t="shared" si="2"/>
        <v>758.74207999289274</v>
      </c>
      <c r="AH13" s="32"/>
      <c r="AI13" s="75" t="s">
        <v>29</v>
      </c>
      <c r="AJ13" s="69" t="s">
        <v>119</v>
      </c>
      <c r="AK13" s="39">
        <v>2015</v>
      </c>
      <c r="AL13" s="40">
        <v>517.77716844895394</v>
      </c>
      <c r="AM13" s="40">
        <v>424.47542980912402</v>
      </c>
      <c r="AN13" s="40">
        <f>MAX(K$8:K$107)</f>
        <v>424.47542980912414</v>
      </c>
      <c r="AO13" s="40">
        <f>AL13*(0.95*AM13/AN13)</f>
        <v>491.88831002650613</v>
      </c>
    </row>
    <row r="14" spans="1:42" ht="12.95" customHeight="1" x14ac:dyDescent="0.2">
      <c r="A14" s="23">
        <v>7</v>
      </c>
      <c r="B14" s="70" t="s">
        <v>64</v>
      </c>
      <c r="C14" s="63" t="s">
        <v>30</v>
      </c>
      <c r="D14" s="72">
        <v>5365</v>
      </c>
      <c r="E14" s="64">
        <v>6324</v>
      </c>
      <c r="F14" s="64">
        <v>9368</v>
      </c>
      <c r="G14" s="73"/>
      <c r="H14" s="73"/>
      <c r="I14" s="73"/>
      <c r="J14" s="31">
        <f t="shared" si="3"/>
        <v>315.10848535102264</v>
      </c>
      <c r="K14" s="31">
        <f t="shared" si="4"/>
        <v>385.24434817923378</v>
      </c>
      <c r="L14" s="31">
        <f t="shared" si="8"/>
        <v>470.92587514852391</v>
      </c>
      <c r="M14" s="111">
        <f t="shared" si="0"/>
        <v>856.17022332775764</v>
      </c>
      <c r="N14" s="118">
        <v>6324</v>
      </c>
      <c r="O14" s="64">
        <v>9368</v>
      </c>
      <c r="P14" s="64">
        <v>8042</v>
      </c>
      <c r="Q14" s="73"/>
      <c r="R14" s="73"/>
      <c r="S14" s="73"/>
      <c r="T14" s="31">
        <f t="shared" si="5"/>
        <v>363.84188439149858</v>
      </c>
      <c r="U14" s="31">
        <f t="shared" si="9"/>
        <v>385.30298875788316</v>
      </c>
      <c r="V14" s="74">
        <f t="shared" si="6"/>
        <v>481.34726303188597</v>
      </c>
      <c r="W14" s="111">
        <f t="shared" si="1"/>
        <v>866.65025178976907</v>
      </c>
      <c r="X14" s="64">
        <v>9368</v>
      </c>
      <c r="Y14" s="64">
        <v>8042</v>
      </c>
      <c r="Z14" s="183">
        <v>2578</v>
      </c>
      <c r="AA14" s="73"/>
      <c r="AB14" s="73"/>
      <c r="AD14" s="74">
        <f t="shared" si="10"/>
        <v>363.89726716022301</v>
      </c>
      <c r="AE14" s="74">
        <f t="shared" si="7"/>
        <v>393.82957884427032</v>
      </c>
      <c r="AF14" s="74">
        <f t="shared" si="11"/>
        <v>333.70434319211301</v>
      </c>
      <c r="AG14" s="111">
        <f t="shared" si="2"/>
        <v>757.72684600449327</v>
      </c>
      <c r="AH14" s="170"/>
      <c r="AI14" s="129" t="s">
        <v>69</v>
      </c>
      <c r="AJ14" s="130" t="s">
        <v>119</v>
      </c>
      <c r="AK14" s="131">
        <v>2015</v>
      </c>
      <c r="AL14" s="132">
        <v>517.77716844895394</v>
      </c>
      <c r="AM14" s="133">
        <v>242.39204007039399</v>
      </c>
      <c r="AN14" s="132">
        <f>MAX(K$8:K$107)</f>
        <v>424.47542980912414</v>
      </c>
      <c r="AO14" s="132">
        <f>AL14*(0.95*AM14/AN14)</f>
        <v>280.88742617615799</v>
      </c>
    </row>
    <row r="15" spans="1:42" ht="12.95" customHeight="1" thickBot="1" x14ac:dyDescent="0.25">
      <c r="A15" s="23">
        <v>8</v>
      </c>
      <c r="B15" s="70" t="s">
        <v>60</v>
      </c>
      <c r="C15" s="63" t="s">
        <v>30</v>
      </c>
      <c r="D15" s="72">
        <v>6819</v>
      </c>
      <c r="E15" s="72">
        <v>5942</v>
      </c>
      <c r="F15" s="72">
        <v>8985</v>
      </c>
      <c r="G15" s="73"/>
      <c r="H15" s="73"/>
      <c r="I15" s="73"/>
      <c r="J15" s="31">
        <f t="shared" si="3"/>
        <v>400.50787728026535</v>
      </c>
      <c r="K15" s="31">
        <f t="shared" si="4"/>
        <v>361.97373764721806</v>
      </c>
      <c r="L15" s="31">
        <f t="shared" si="8"/>
        <v>451.67260762270359</v>
      </c>
      <c r="M15" s="111">
        <f t="shared" si="0"/>
        <v>852.18048490296906</v>
      </c>
      <c r="N15" s="119">
        <v>5942</v>
      </c>
      <c r="O15" s="72">
        <v>8985</v>
      </c>
      <c r="P15" s="72">
        <v>8179</v>
      </c>
      <c r="Q15" s="73"/>
      <c r="R15" s="73"/>
      <c r="S15" s="73"/>
      <c r="T15" s="31">
        <f t="shared" si="5"/>
        <v>341.86408555570597</v>
      </c>
      <c r="U15" s="31">
        <f t="shared" si="9"/>
        <v>369.55031532766657</v>
      </c>
      <c r="V15" s="74">
        <f t="shared" si="6"/>
        <v>489.54728479703999</v>
      </c>
      <c r="W15" s="111">
        <f t="shared" si="1"/>
        <v>859.09760012470656</v>
      </c>
      <c r="X15" s="72">
        <v>8985</v>
      </c>
      <c r="Y15" s="72">
        <v>8179</v>
      </c>
      <c r="Z15" s="184">
        <v>2172</v>
      </c>
      <c r="AA15" s="73"/>
      <c r="AB15" s="73"/>
      <c r="AD15" s="74">
        <f t="shared" si="10"/>
        <v>349.01974225390728</v>
      </c>
      <c r="AE15" s="74">
        <f t="shared" si="7"/>
        <v>400.53868756121454</v>
      </c>
      <c r="AF15" s="74">
        <f t="shared" si="11"/>
        <v>281.15043964828141</v>
      </c>
      <c r="AG15" s="111">
        <f t="shared" si="2"/>
        <v>749.55842981512183</v>
      </c>
      <c r="AH15" s="169"/>
      <c r="AI15" s="153" t="s">
        <v>55</v>
      </c>
      <c r="AJ15" s="177" t="s">
        <v>138</v>
      </c>
      <c r="AK15" s="80">
        <v>2017</v>
      </c>
      <c r="AL15" s="127">
        <v>433.375539568345</v>
      </c>
      <c r="AM15" s="40">
        <v>395.00489715964699</v>
      </c>
      <c r="AN15" s="40">
        <v>425.31831537708098</v>
      </c>
      <c r="AO15" s="40">
        <f>AL15*(0.95*AM15/AN15)</f>
        <v>382.3634711629656</v>
      </c>
    </row>
    <row r="16" spans="1:42" ht="12.95" customHeight="1" x14ac:dyDescent="0.2">
      <c r="A16" s="76">
        <v>9</v>
      </c>
      <c r="B16" s="70" t="s">
        <v>120</v>
      </c>
      <c r="C16" s="63" t="s">
        <v>82</v>
      </c>
      <c r="D16" s="72">
        <v>6363</v>
      </c>
      <c r="E16" s="82"/>
      <c r="F16" s="64">
        <v>8578</v>
      </c>
      <c r="G16" s="73"/>
      <c r="H16" s="73"/>
      <c r="I16" s="73"/>
      <c r="J16" s="31">
        <f t="shared" si="3"/>
        <v>373.72512437810946</v>
      </c>
      <c r="K16" s="31">
        <f t="shared" si="4"/>
        <v>0</v>
      </c>
      <c r="L16" s="74">
        <f t="shared" si="8"/>
        <v>431.21286902476919</v>
      </c>
      <c r="M16" s="111">
        <f t="shared" si="0"/>
        <v>804.93799340287865</v>
      </c>
      <c r="N16" s="112"/>
      <c r="O16" s="64">
        <v>8578</v>
      </c>
      <c r="P16" s="64">
        <v>7793</v>
      </c>
      <c r="Q16" s="73"/>
      <c r="R16" s="73"/>
      <c r="S16" s="73"/>
      <c r="T16" s="31">
        <f t="shared" si="5"/>
        <v>0</v>
      </c>
      <c r="U16" s="74">
        <f t="shared" si="9"/>
        <v>352.8105292020839</v>
      </c>
      <c r="V16" s="31">
        <f t="shared" si="6"/>
        <v>466.44357383828492</v>
      </c>
      <c r="W16" s="111">
        <f t="shared" si="1"/>
        <v>819.25410304036882</v>
      </c>
      <c r="X16" s="64">
        <v>8578</v>
      </c>
      <c r="Y16" s="64">
        <v>7793</v>
      </c>
      <c r="Z16" s="183">
        <v>2821</v>
      </c>
      <c r="AA16" s="73"/>
      <c r="AB16" s="73"/>
      <c r="AD16" s="74">
        <f t="shared" si="10"/>
        <v>333.20994424641253</v>
      </c>
      <c r="AE16" s="74">
        <f t="shared" si="7"/>
        <v>381.63565132223312</v>
      </c>
      <c r="AF16" s="74">
        <f t="shared" si="11"/>
        <v>365.15901945110579</v>
      </c>
      <c r="AG16" s="111">
        <f t="shared" si="2"/>
        <v>746.79467077333879</v>
      </c>
      <c r="AH16" s="170"/>
    </row>
    <row r="17" spans="1:41" s="66" customFormat="1" ht="12.95" customHeight="1" thickBot="1" x14ac:dyDescent="0.25">
      <c r="A17" s="23">
        <v>10</v>
      </c>
      <c r="B17" s="70" t="s">
        <v>76</v>
      </c>
      <c r="C17" s="63" t="s">
        <v>30</v>
      </c>
      <c r="D17" s="81"/>
      <c r="E17" s="140">
        <v>5227</v>
      </c>
      <c r="F17" s="82"/>
      <c r="G17" s="74"/>
      <c r="H17" s="74"/>
      <c r="I17" s="74">
        <f>$AN$24</f>
        <v>37.78737775340467</v>
      </c>
      <c r="J17" s="31">
        <f t="shared" si="3"/>
        <v>0</v>
      </c>
      <c r="K17" s="31">
        <f t="shared" si="4"/>
        <v>318.41749018546096</v>
      </c>
      <c r="L17" s="44">
        <f>$AO$12</f>
        <v>368.98682498687555</v>
      </c>
      <c r="M17" s="111">
        <f t="shared" si="0"/>
        <v>725.19169292574111</v>
      </c>
      <c r="N17" s="141">
        <v>5227</v>
      </c>
      <c r="O17" s="82"/>
      <c r="P17" s="82">
        <v>7138</v>
      </c>
      <c r="Q17" s="74"/>
      <c r="R17" s="74">
        <f>$AN$24*$U$5/$V$5</f>
        <v>30.916945434603821</v>
      </c>
      <c r="S17" s="74"/>
      <c r="T17" s="31">
        <f t="shared" si="5"/>
        <v>300.727629619602</v>
      </c>
      <c r="U17" s="44">
        <f>$AO$12*$U$5/$V$5</f>
        <v>301.89831135289819</v>
      </c>
      <c r="V17" s="74">
        <f t="shared" si="6"/>
        <v>427.23909021656328</v>
      </c>
      <c r="W17" s="111">
        <f t="shared" si="1"/>
        <v>760.05434700406533</v>
      </c>
      <c r="X17" s="82"/>
      <c r="Y17" s="82">
        <v>7138</v>
      </c>
      <c r="Z17" s="184">
        <v>3067</v>
      </c>
      <c r="AA17" s="74">
        <f>$AN$24*$J$5/$L$5</f>
        <v>29.199337354903609</v>
      </c>
      <c r="AB17" s="74"/>
      <c r="AD17" s="44">
        <f>$AO$12*$J$5/$L$5</f>
        <v>285.12618294440387</v>
      </c>
      <c r="AE17" s="74">
        <f t="shared" si="7"/>
        <v>349.55925563173361</v>
      </c>
      <c r="AF17" s="74">
        <f t="shared" si="11"/>
        <v>397.0020250466294</v>
      </c>
      <c r="AG17" s="111">
        <f t="shared" si="2"/>
        <v>746.56128067836289</v>
      </c>
      <c r="AH17" s="32"/>
      <c r="AI17" s="187" t="s">
        <v>51</v>
      </c>
      <c r="AJ17" s="188"/>
      <c r="AK17" s="188"/>
      <c r="AL17" s="188"/>
      <c r="AM17" s="188"/>
      <c r="AN17" s="189"/>
      <c r="AO17"/>
    </row>
    <row r="18" spans="1:41" ht="12.95" customHeight="1" thickBot="1" x14ac:dyDescent="0.25">
      <c r="A18" s="23">
        <v>11</v>
      </c>
      <c r="B18" s="70" t="s">
        <v>124</v>
      </c>
      <c r="C18" s="63" t="s">
        <v>30</v>
      </c>
      <c r="D18" s="72">
        <v>6762</v>
      </c>
      <c r="E18" s="82"/>
      <c r="F18" s="64">
        <v>10300</v>
      </c>
      <c r="G18" s="73"/>
      <c r="H18" s="73">
        <f>$AN$21</f>
        <v>1.4432164613510121</v>
      </c>
      <c r="I18" s="73"/>
      <c r="J18" s="31">
        <f t="shared" si="3"/>
        <v>397.16003316749584</v>
      </c>
      <c r="K18" s="31">
        <f t="shared" si="4"/>
        <v>0</v>
      </c>
      <c r="L18" s="31">
        <f t="shared" ref="L18:L35" si="12">F18/F$2*F$5*L$5</f>
        <v>517.77716844895349</v>
      </c>
      <c r="M18" s="111">
        <f t="shared" si="0"/>
        <v>914.93720161644944</v>
      </c>
      <c r="N18" s="112"/>
      <c r="O18" s="64">
        <v>10300</v>
      </c>
      <c r="P18" s="64"/>
      <c r="Q18" s="73">
        <f>$AN$21*$T$5/$V$5</f>
        <v>1.1152127201348732</v>
      </c>
      <c r="R18" s="73"/>
      <c r="S18" s="73"/>
      <c r="T18" s="31">
        <f t="shared" si="5"/>
        <v>0</v>
      </c>
      <c r="U18" s="31">
        <f t="shared" ref="U18:U35" si="13">O18/O$2*O$5*U$5</f>
        <v>423.63586509459827</v>
      </c>
      <c r="V18" s="135">
        <f>$AO$30</f>
        <v>389.95529751211365</v>
      </c>
      <c r="W18" s="111">
        <f t="shared" si="1"/>
        <v>813.59116260671192</v>
      </c>
      <c r="X18" s="64">
        <v>10300</v>
      </c>
      <c r="Y18" s="64"/>
      <c r="Z18" s="183">
        <v>2634</v>
      </c>
      <c r="AA18" s="73"/>
      <c r="AB18" s="73"/>
      <c r="AD18" s="74">
        <f t="shared" ref="AD18:AD35" si="14">X18/X$2*X$5*AD$5</f>
        <v>400.10053925600948</v>
      </c>
      <c r="AE18" s="135">
        <f>$AO$30*$U$5/$V$5</f>
        <v>319.05433432809298</v>
      </c>
      <c r="AF18" s="74">
        <f t="shared" si="11"/>
        <v>340.95315747402077</v>
      </c>
      <c r="AG18" s="111">
        <f t="shared" si="2"/>
        <v>741.05369673003031</v>
      </c>
      <c r="AH18" s="32"/>
      <c r="AI18" s="37" t="s">
        <v>11</v>
      </c>
      <c r="AJ18" s="37" t="s">
        <v>36</v>
      </c>
      <c r="AK18" s="37" t="s">
        <v>37</v>
      </c>
      <c r="AL18" s="142" t="s">
        <v>38</v>
      </c>
      <c r="AM18" s="142" t="s">
        <v>39</v>
      </c>
      <c r="AN18" s="142" t="s">
        <v>53</v>
      </c>
      <c r="AO18" s="78"/>
    </row>
    <row r="19" spans="1:41" ht="12.95" customHeight="1" thickBot="1" x14ac:dyDescent="0.25">
      <c r="A19" s="76">
        <v>12</v>
      </c>
      <c r="B19" s="70" t="s">
        <v>72</v>
      </c>
      <c r="C19" s="63" t="s">
        <v>30</v>
      </c>
      <c r="D19" s="72"/>
      <c r="E19" s="64">
        <v>5595</v>
      </c>
      <c r="F19" s="72">
        <v>9271</v>
      </c>
      <c r="G19" s="73"/>
      <c r="H19" s="73"/>
      <c r="I19" s="73"/>
      <c r="J19" s="31">
        <f t="shared" si="3"/>
        <v>0</v>
      </c>
      <c r="K19" s="31">
        <f t="shared" si="4"/>
        <v>340.83525111682684</v>
      </c>
      <c r="L19" s="31">
        <f t="shared" si="12"/>
        <v>466.04972123206289</v>
      </c>
      <c r="M19" s="111">
        <f t="shared" si="0"/>
        <v>806.88497234888973</v>
      </c>
      <c r="N19" s="118">
        <v>5595</v>
      </c>
      <c r="O19" s="72">
        <v>9271</v>
      </c>
      <c r="P19" s="72">
        <v>7628</v>
      </c>
      <c r="Q19" s="73"/>
      <c r="R19" s="73"/>
      <c r="S19" s="73"/>
      <c r="T19" s="31">
        <f t="shared" si="5"/>
        <v>321.89995938811427</v>
      </c>
      <c r="U19" s="31">
        <f t="shared" si="13"/>
        <v>381.31340828077873</v>
      </c>
      <c r="V19" s="31">
        <f>P19/P$2*P$5*V$5</f>
        <v>456.56763521601914</v>
      </c>
      <c r="W19" s="111">
        <f t="shared" si="1"/>
        <v>837.88104349679793</v>
      </c>
      <c r="X19" s="72">
        <v>9271</v>
      </c>
      <c r="Y19" s="72">
        <v>7628</v>
      </c>
      <c r="Z19" s="183">
        <v>779</v>
      </c>
      <c r="AA19" s="73"/>
      <c r="AB19" s="73"/>
      <c r="AD19" s="74">
        <f t="shared" si="14"/>
        <v>360.12933004295769</v>
      </c>
      <c r="AE19" s="74">
        <f>Y19/Y$2*Y$5*AE$5</f>
        <v>373.55533790401569</v>
      </c>
      <c r="AF19" s="74">
        <f t="shared" si="11"/>
        <v>100.83618438582468</v>
      </c>
      <c r="AG19" s="111">
        <f t="shared" si="2"/>
        <v>733.68466794697338</v>
      </c>
      <c r="AH19" s="32"/>
      <c r="AI19" s="70" t="s">
        <v>96</v>
      </c>
      <c r="AJ19" s="77" t="s">
        <v>122</v>
      </c>
      <c r="AK19" s="39">
        <v>2013</v>
      </c>
      <c r="AL19" s="40">
        <v>400.50787728026501</v>
      </c>
      <c r="AM19" s="40">
        <v>887.33</v>
      </c>
      <c r="AN19" s="40">
        <f t="shared" ref="AN19:AN26" si="15">(AM19-860)/1000*AL19</f>
        <v>10.945880286069659</v>
      </c>
      <c r="AO19" s="78"/>
    </row>
    <row r="20" spans="1:41" s="66" customFormat="1" ht="12.95" customHeight="1" x14ac:dyDescent="0.2">
      <c r="A20" s="23">
        <v>13</v>
      </c>
      <c r="B20" s="70" t="s">
        <v>110</v>
      </c>
      <c r="C20" s="63" t="s">
        <v>30</v>
      </c>
      <c r="D20" s="72">
        <v>4529</v>
      </c>
      <c r="E20" s="82"/>
      <c r="F20" s="64">
        <v>9132</v>
      </c>
      <c r="G20" s="73"/>
      <c r="H20" s="73"/>
      <c r="I20" s="73"/>
      <c r="J20" s="31">
        <f t="shared" si="3"/>
        <v>266.00677169707018</v>
      </c>
      <c r="K20" s="31">
        <f t="shared" si="4"/>
        <v>0</v>
      </c>
      <c r="L20" s="74">
        <f t="shared" si="12"/>
        <v>459.06224293940227</v>
      </c>
      <c r="M20" s="111">
        <f t="shared" si="0"/>
        <v>725.0690146364725</v>
      </c>
      <c r="N20" s="112"/>
      <c r="O20" s="64">
        <v>9132</v>
      </c>
      <c r="P20" s="64">
        <v>7531</v>
      </c>
      <c r="Q20" s="73"/>
      <c r="R20" s="73"/>
      <c r="S20" s="73"/>
      <c r="T20" s="31">
        <f t="shared" si="5"/>
        <v>0</v>
      </c>
      <c r="U20" s="31">
        <f t="shared" si="13"/>
        <v>375.59638058678365</v>
      </c>
      <c r="V20" s="74">
        <f>P20/P$2*P$5*V$5</f>
        <v>450.76178038959625</v>
      </c>
      <c r="W20" s="111">
        <f t="shared" si="1"/>
        <v>826.35816097637985</v>
      </c>
      <c r="X20" s="64">
        <v>9132</v>
      </c>
      <c r="Y20" s="64">
        <v>7531</v>
      </c>
      <c r="Z20" s="185"/>
      <c r="AA20" s="73"/>
      <c r="AB20" s="73"/>
      <c r="AD20" s="74">
        <f t="shared" si="14"/>
        <v>354.729914998629</v>
      </c>
      <c r="AE20" s="74">
        <f>Y20/Y$2*Y$5*AE$5</f>
        <v>368.80509304603328</v>
      </c>
      <c r="AF20" s="74">
        <f t="shared" si="11"/>
        <v>0</v>
      </c>
      <c r="AG20" s="111">
        <f t="shared" si="2"/>
        <v>723.53500804466228</v>
      </c>
      <c r="AH20" s="32"/>
      <c r="AI20" s="77" t="s">
        <v>47</v>
      </c>
      <c r="AJ20" s="77" t="s">
        <v>123</v>
      </c>
      <c r="AK20" s="39">
        <v>2013</v>
      </c>
      <c r="AL20" s="40">
        <v>400.50787728026501</v>
      </c>
      <c r="AM20" s="40">
        <v>884.16</v>
      </c>
      <c r="AN20" s="40">
        <f t="shared" si="15"/>
        <v>9.6762703150911911</v>
      </c>
      <c r="AO20" s="78"/>
    </row>
    <row r="21" spans="1:41" ht="12.95" customHeight="1" thickBot="1" x14ac:dyDescent="0.25">
      <c r="A21" s="23">
        <v>14</v>
      </c>
      <c r="B21" s="70" t="s">
        <v>96</v>
      </c>
      <c r="C21" s="79" t="s">
        <v>30</v>
      </c>
      <c r="D21" s="72">
        <v>6629</v>
      </c>
      <c r="E21" s="64">
        <v>6247</v>
      </c>
      <c r="F21" s="72">
        <v>9322</v>
      </c>
      <c r="G21" s="73">
        <f>$AN$19</f>
        <v>10.945880286069659</v>
      </c>
      <c r="H21" s="73"/>
      <c r="I21" s="73">
        <f>$AN$23</f>
        <v>39.211264966639291</v>
      </c>
      <c r="J21" s="31">
        <f t="shared" si="3"/>
        <v>389.34839690436706</v>
      </c>
      <c r="K21" s="31">
        <f t="shared" si="4"/>
        <v>380.55367537565991</v>
      </c>
      <c r="L21" s="74">
        <f t="shared" si="12"/>
        <v>468.61347226030529</v>
      </c>
      <c r="M21" s="111">
        <f t="shared" si="0"/>
        <v>908.11901441738132</v>
      </c>
      <c r="N21" s="118">
        <v>6247</v>
      </c>
      <c r="O21" s="72">
        <v>9322</v>
      </c>
      <c r="P21" s="72"/>
      <c r="Q21" s="73"/>
      <c r="R21" s="73">
        <f>$AN$23*$U$5/$V$5</f>
        <v>32.081944063613967</v>
      </c>
      <c r="S21" s="73"/>
      <c r="T21" s="31">
        <f t="shared" si="5"/>
        <v>359.41180452145659</v>
      </c>
      <c r="U21" s="74">
        <f t="shared" si="13"/>
        <v>383.41102275843161</v>
      </c>
      <c r="V21" s="135">
        <f>$AO$31</f>
        <v>403.29015510583218</v>
      </c>
      <c r="W21" s="111">
        <f t="shared" si="1"/>
        <v>818.7831219278778</v>
      </c>
      <c r="X21" s="72">
        <v>9322</v>
      </c>
      <c r="Y21" s="72"/>
      <c r="Z21" s="181"/>
      <c r="AA21" s="73">
        <f>$AN$23*$J$5/$L$5</f>
        <v>30.299613837857635</v>
      </c>
      <c r="AB21" s="73"/>
      <c r="AD21" s="74">
        <f t="shared" si="14"/>
        <v>362.11041038296315</v>
      </c>
      <c r="AE21" s="135">
        <f>$AO$31*$U$5/$V$5</f>
        <v>329.96467235931726</v>
      </c>
      <c r="AF21" s="74">
        <f t="shared" si="11"/>
        <v>0</v>
      </c>
      <c r="AG21" s="111">
        <f t="shared" si="2"/>
        <v>722.37469658013811</v>
      </c>
      <c r="AH21" s="32"/>
      <c r="AI21" s="77" t="s">
        <v>112</v>
      </c>
      <c r="AJ21" s="77" t="s">
        <v>44</v>
      </c>
      <c r="AK21" s="39">
        <v>2014</v>
      </c>
      <c r="AL21" s="40">
        <v>424.47542980912402</v>
      </c>
      <c r="AM21" s="40">
        <v>863.4</v>
      </c>
      <c r="AN21" s="40">
        <f t="shared" si="15"/>
        <v>1.4432164613510121</v>
      </c>
      <c r="AO21" s="78"/>
    </row>
    <row r="22" spans="1:41" ht="12.95" customHeight="1" thickBot="1" x14ac:dyDescent="0.25">
      <c r="A22" s="23">
        <v>15</v>
      </c>
      <c r="B22" s="70" t="s">
        <v>103</v>
      </c>
      <c r="C22" s="63" t="s">
        <v>30</v>
      </c>
      <c r="D22" s="85"/>
      <c r="E22" s="64">
        <v>4695</v>
      </c>
      <c r="F22" s="64">
        <v>8756</v>
      </c>
      <c r="G22" s="73"/>
      <c r="H22" s="73"/>
      <c r="I22" s="73"/>
      <c r="J22" s="31">
        <f t="shared" si="3"/>
        <v>0</v>
      </c>
      <c r="K22" s="31">
        <f t="shared" si="4"/>
        <v>286.00920536076893</v>
      </c>
      <c r="L22" s="31">
        <f t="shared" si="12"/>
        <v>440.1608628096152</v>
      </c>
      <c r="M22" s="111">
        <f t="shared" si="0"/>
        <v>726.17006817038418</v>
      </c>
      <c r="N22" s="118">
        <v>4695</v>
      </c>
      <c r="O22" s="64">
        <v>8756</v>
      </c>
      <c r="P22" s="64"/>
      <c r="Q22" s="73"/>
      <c r="R22" s="73"/>
      <c r="S22" s="73"/>
      <c r="T22" s="31">
        <f t="shared" si="5"/>
        <v>270.11980506294844</v>
      </c>
      <c r="U22" s="31">
        <f t="shared" si="13"/>
        <v>360.13161502604879</v>
      </c>
      <c r="V22" s="31">
        <f t="shared" ref="V22:V53" si="16">P22/P$2*P$5*V$5</f>
        <v>0</v>
      </c>
      <c r="W22" s="111">
        <f t="shared" si="1"/>
        <v>630.25142008899729</v>
      </c>
      <c r="X22" s="64">
        <v>8756</v>
      </c>
      <c r="Y22" s="64"/>
      <c r="Z22" s="183">
        <v>2866</v>
      </c>
      <c r="AA22" s="73"/>
      <c r="AB22" s="73"/>
      <c r="AD22" s="74">
        <f t="shared" si="14"/>
        <v>340.12430308015723</v>
      </c>
      <c r="AE22" s="74">
        <f t="shared" ref="AE22:AE53" si="17">Y22/Y$2*Y$5*AE$5</f>
        <v>0</v>
      </c>
      <c r="AF22" s="74">
        <f t="shared" si="11"/>
        <v>370.9839594990674</v>
      </c>
      <c r="AG22" s="111">
        <f t="shared" si="2"/>
        <v>711.10826257922463</v>
      </c>
      <c r="AH22" s="32"/>
      <c r="AI22" s="75" t="s">
        <v>29</v>
      </c>
      <c r="AJ22" s="69" t="s">
        <v>119</v>
      </c>
      <c r="AK22" s="39">
        <v>2015</v>
      </c>
      <c r="AL22" s="40">
        <v>517.77716844895303</v>
      </c>
      <c r="AM22" s="40">
        <v>939.07</v>
      </c>
      <c r="AN22" s="40">
        <f t="shared" si="15"/>
        <v>40.940640709258744</v>
      </c>
      <c r="AO22" s="78"/>
    </row>
    <row r="23" spans="1:41" ht="12.95" customHeight="1" x14ac:dyDescent="0.2">
      <c r="A23" s="23">
        <v>16</v>
      </c>
      <c r="B23" s="70" t="s">
        <v>95</v>
      </c>
      <c r="C23" s="68" t="s">
        <v>46</v>
      </c>
      <c r="D23" s="72"/>
      <c r="E23" s="85"/>
      <c r="F23" s="72">
        <v>9265</v>
      </c>
      <c r="G23" s="73"/>
      <c r="H23" s="73"/>
      <c r="I23" s="73"/>
      <c r="J23" s="31">
        <f t="shared" si="3"/>
        <v>0</v>
      </c>
      <c r="K23" s="31">
        <f t="shared" si="4"/>
        <v>0</v>
      </c>
      <c r="L23" s="74">
        <f t="shared" si="12"/>
        <v>465.74810346403439</v>
      </c>
      <c r="M23" s="111">
        <f t="shared" si="0"/>
        <v>465.74810346403439</v>
      </c>
      <c r="N23" s="120"/>
      <c r="O23" s="72">
        <v>9265</v>
      </c>
      <c r="P23" s="72">
        <v>6706</v>
      </c>
      <c r="Q23" s="73"/>
      <c r="R23" s="73"/>
      <c r="S23" s="73"/>
      <c r="T23" s="31">
        <f t="shared" si="5"/>
        <v>0</v>
      </c>
      <c r="U23" s="74">
        <f t="shared" si="13"/>
        <v>381.06663010693723</v>
      </c>
      <c r="V23" s="31">
        <f t="shared" si="16"/>
        <v>401.38208727826753</v>
      </c>
      <c r="W23" s="111">
        <f t="shared" si="1"/>
        <v>782.44871738520476</v>
      </c>
      <c r="X23" s="72">
        <v>9265</v>
      </c>
      <c r="Y23" s="72">
        <v>6706</v>
      </c>
      <c r="Z23" s="183">
        <v>2626</v>
      </c>
      <c r="AA23" s="73"/>
      <c r="AB23" s="73"/>
      <c r="AD23" s="74">
        <f t="shared" si="14"/>
        <v>359.89626176766291</v>
      </c>
      <c r="AE23" s="74">
        <f t="shared" si="17"/>
        <v>328.40352595494613</v>
      </c>
      <c r="AF23" s="74">
        <f t="shared" si="11"/>
        <v>339.91761257660539</v>
      </c>
      <c r="AG23" s="111">
        <f t="shared" si="2"/>
        <v>699.81387434426824</v>
      </c>
      <c r="AH23" s="32"/>
      <c r="AI23" s="77" t="s">
        <v>135</v>
      </c>
      <c r="AJ23" s="77" t="s">
        <v>122</v>
      </c>
      <c r="AK23" s="39">
        <v>2015</v>
      </c>
      <c r="AL23" s="40">
        <v>517.77716844895394</v>
      </c>
      <c r="AM23" s="42">
        <v>935.73</v>
      </c>
      <c r="AN23" s="40">
        <f t="shared" si="15"/>
        <v>39.211264966639291</v>
      </c>
      <c r="AO23" s="78"/>
    </row>
    <row r="24" spans="1:41" ht="12.95" customHeight="1" x14ac:dyDescent="0.2">
      <c r="A24" s="76">
        <v>17</v>
      </c>
      <c r="B24" s="70" t="s">
        <v>111</v>
      </c>
      <c r="C24" s="63" t="s">
        <v>30</v>
      </c>
      <c r="D24" s="85"/>
      <c r="E24" s="72">
        <v>4628</v>
      </c>
      <c r="F24" s="64">
        <v>7077</v>
      </c>
      <c r="G24" s="73"/>
      <c r="H24" s="73"/>
      <c r="I24" s="73"/>
      <c r="J24" s="31">
        <f t="shared" si="3"/>
        <v>0</v>
      </c>
      <c r="K24" s="31">
        <f t="shared" si="4"/>
        <v>281.92771084337352</v>
      </c>
      <c r="L24" s="31">
        <f t="shared" si="12"/>
        <v>355.7581573896353</v>
      </c>
      <c r="M24" s="111">
        <f t="shared" si="0"/>
        <v>637.68586823300882</v>
      </c>
      <c r="N24" s="119">
        <v>4628</v>
      </c>
      <c r="O24" s="64">
        <v>7077</v>
      </c>
      <c r="P24" s="64">
        <v>6483</v>
      </c>
      <c r="Q24" s="73"/>
      <c r="R24" s="73"/>
      <c r="S24" s="73"/>
      <c r="T24" s="31">
        <f t="shared" si="5"/>
        <v>266.26506024096386</v>
      </c>
      <c r="U24" s="31">
        <f t="shared" si="13"/>
        <v>291.07485604606524</v>
      </c>
      <c r="V24" s="31">
        <f t="shared" si="16"/>
        <v>388.03460659484165</v>
      </c>
      <c r="W24" s="111">
        <f t="shared" si="1"/>
        <v>679.10946264090694</v>
      </c>
      <c r="X24" s="64">
        <v>7077</v>
      </c>
      <c r="Y24" s="64">
        <v>6483</v>
      </c>
      <c r="Z24" s="184">
        <v>2918</v>
      </c>
      <c r="AA24" s="73"/>
      <c r="AB24" s="73"/>
      <c r="AD24" s="74">
        <f t="shared" si="14"/>
        <v>274.90403071017272</v>
      </c>
      <c r="AE24" s="74">
        <f t="shared" si="17"/>
        <v>317.4828599412341</v>
      </c>
      <c r="AF24" s="74">
        <f t="shared" si="11"/>
        <v>377.71500133226755</v>
      </c>
      <c r="AG24" s="111">
        <f t="shared" si="2"/>
        <v>695.19786127350164</v>
      </c>
      <c r="AH24" s="32"/>
      <c r="AI24" s="77" t="s">
        <v>76</v>
      </c>
      <c r="AJ24" s="80" t="s">
        <v>118</v>
      </c>
      <c r="AK24" s="39">
        <v>2015</v>
      </c>
      <c r="AL24" s="40">
        <v>517.77716844895394</v>
      </c>
      <c r="AM24" s="42">
        <v>932.98</v>
      </c>
      <c r="AN24" s="40">
        <f t="shared" si="15"/>
        <v>37.78737775340467</v>
      </c>
      <c r="AO24" s="65"/>
    </row>
    <row r="25" spans="1:41" s="66" customFormat="1" ht="12.95" customHeight="1" thickBot="1" x14ac:dyDescent="0.25">
      <c r="A25" s="23">
        <v>18</v>
      </c>
      <c r="B25" s="70" t="s">
        <v>86</v>
      </c>
      <c r="C25" s="63" t="s">
        <v>30</v>
      </c>
      <c r="D25" s="72"/>
      <c r="E25" s="64">
        <v>4940</v>
      </c>
      <c r="F25" s="64">
        <v>8257</v>
      </c>
      <c r="G25" s="73"/>
      <c r="H25" s="73"/>
      <c r="I25" s="73"/>
      <c r="J25" s="31">
        <f t="shared" si="3"/>
        <v>0</v>
      </c>
      <c r="K25" s="31">
        <f t="shared" si="4"/>
        <v>300.93407337214029</v>
      </c>
      <c r="L25" s="31">
        <f t="shared" si="12"/>
        <v>415.07631843524359</v>
      </c>
      <c r="M25" s="111">
        <f t="shared" si="0"/>
        <v>716.01039180738394</v>
      </c>
      <c r="N25" s="118">
        <v>4940</v>
      </c>
      <c r="O25" s="64">
        <v>8257</v>
      </c>
      <c r="P25" s="64">
        <v>6127</v>
      </c>
      <c r="Q25" s="73"/>
      <c r="R25" s="73"/>
      <c r="S25" s="73"/>
      <c r="T25" s="31">
        <f t="shared" si="5"/>
        <v>284.21551374035471</v>
      </c>
      <c r="U25" s="31">
        <f t="shared" si="13"/>
        <v>339.60789690156292</v>
      </c>
      <c r="V25" s="74">
        <f t="shared" si="16"/>
        <v>366.72652084013492</v>
      </c>
      <c r="W25" s="111">
        <f t="shared" si="1"/>
        <v>706.33441774169796</v>
      </c>
      <c r="X25" s="64">
        <v>8257</v>
      </c>
      <c r="Y25" s="64">
        <v>6127</v>
      </c>
      <c r="Z25" s="184">
        <v>2773</v>
      </c>
      <c r="AA25" s="73"/>
      <c r="AB25" s="73"/>
      <c r="AD25" s="74">
        <f t="shared" si="14"/>
        <v>320.74079151814277</v>
      </c>
      <c r="AE25" s="74">
        <f t="shared" si="17"/>
        <v>300.04897159647402</v>
      </c>
      <c r="AF25" s="74">
        <f t="shared" si="11"/>
        <v>358.94575006661336</v>
      </c>
      <c r="AG25" s="111">
        <f t="shared" si="2"/>
        <v>679.68654158475601</v>
      </c>
      <c r="AH25" s="32"/>
      <c r="AI25" s="97" t="s">
        <v>77</v>
      </c>
      <c r="AJ25" s="77" t="s">
        <v>44</v>
      </c>
      <c r="AK25" s="39">
        <v>2016</v>
      </c>
      <c r="AL25" s="40">
        <v>519.83349657198801</v>
      </c>
      <c r="AM25" s="42">
        <v>896.98</v>
      </c>
      <c r="AN25" s="40">
        <f t="shared" si="15"/>
        <v>19.223442703232127</v>
      </c>
      <c r="AO25" s="65"/>
    </row>
    <row r="26" spans="1:41" ht="12.95" customHeight="1" thickBot="1" x14ac:dyDescent="0.25">
      <c r="A26" s="23">
        <v>19</v>
      </c>
      <c r="B26" s="70" t="s">
        <v>108</v>
      </c>
      <c r="C26" s="63" t="s">
        <v>30</v>
      </c>
      <c r="D26" s="85"/>
      <c r="E26" s="72">
        <v>4196</v>
      </c>
      <c r="F26" s="64">
        <v>8169</v>
      </c>
      <c r="G26" s="73"/>
      <c r="H26" s="73"/>
      <c r="I26" s="73"/>
      <c r="J26" s="74">
        <f t="shared" si="3"/>
        <v>0</v>
      </c>
      <c r="K26" s="31">
        <f t="shared" si="4"/>
        <v>255.61120888046568</v>
      </c>
      <c r="L26" s="74">
        <f t="shared" si="12"/>
        <v>410.6525911708253</v>
      </c>
      <c r="M26" s="111">
        <f t="shared" si="0"/>
        <v>666.26380005129101</v>
      </c>
      <c r="N26" s="119">
        <v>4196</v>
      </c>
      <c r="O26" s="64">
        <v>8169</v>
      </c>
      <c r="P26" s="64">
        <v>7290</v>
      </c>
      <c r="Q26" s="73"/>
      <c r="R26" s="73"/>
      <c r="S26" s="73"/>
      <c r="T26" s="31">
        <f t="shared" si="5"/>
        <v>241.41058616488425</v>
      </c>
      <c r="U26" s="31">
        <f t="shared" si="13"/>
        <v>335.98848368522073</v>
      </c>
      <c r="V26" s="31">
        <f t="shared" si="16"/>
        <v>436.33692458374139</v>
      </c>
      <c r="W26" s="111">
        <f t="shared" si="1"/>
        <v>772.32540826896206</v>
      </c>
      <c r="X26" s="64">
        <v>8169</v>
      </c>
      <c r="Y26" s="64">
        <v>7290</v>
      </c>
      <c r="Z26" s="185"/>
      <c r="AA26" s="73"/>
      <c r="AB26" s="73"/>
      <c r="AD26" s="74">
        <f t="shared" si="14"/>
        <v>317.32245681381954</v>
      </c>
      <c r="AE26" s="74">
        <f t="shared" si="17"/>
        <v>357.00293829578845</v>
      </c>
      <c r="AF26" s="74">
        <f t="shared" si="11"/>
        <v>0</v>
      </c>
      <c r="AG26" s="111">
        <f t="shared" si="2"/>
        <v>674.32539510960805</v>
      </c>
      <c r="AH26" s="169"/>
      <c r="AI26" s="83" t="s">
        <v>121</v>
      </c>
      <c r="AJ26" s="83" t="s">
        <v>125</v>
      </c>
      <c r="AK26" s="39">
        <v>2016</v>
      </c>
      <c r="AL26" s="40">
        <v>519.83349657198801</v>
      </c>
      <c r="AM26" s="42">
        <v>948.75</v>
      </c>
      <c r="AN26" s="40">
        <f t="shared" si="15"/>
        <v>46.135222820763936</v>
      </c>
      <c r="AO26" s="65"/>
    </row>
    <row r="27" spans="1:41" ht="12.95" customHeight="1" thickBot="1" x14ac:dyDescent="0.25">
      <c r="A27" s="23">
        <v>20</v>
      </c>
      <c r="B27" s="70" t="s">
        <v>101</v>
      </c>
      <c r="C27" s="63" t="s">
        <v>46</v>
      </c>
      <c r="D27" s="72">
        <v>3899</v>
      </c>
      <c r="E27" s="85"/>
      <c r="F27" s="64">
        <v>7169</v>
      </c>
      <c r="G27" s="73"/>
      <c r="H27" s="73"/>
      <c r="I27" s="73"/>
      <c r="J27" s="31">
        <f t="shared" si="3"/>
        <v>229.00428413488115</v>
      </c>
      <c r="K27" s="74">
        <f t="shared" si="4"/>
        <v>0</v>
      </c>
      <c r="L27" s="74">
        <f t="shared" si="12"/>
        <v>360.38296316607256</v>
      </c>
      <c r="M27" s="111">
        <f t="shared" si="0"/>
        <v>589.38724730095373</v>
      </c>
      <c r="N27" s="120"/>
      <c r="O27" s="64">
        <v>7169</v>
      </c>
      <c r="P27" s="64">
        <v>6033</v>
      </c>
      <c r="Q27" s="73"/>
      <c r="R27" s="73"/>
      <c r="S27" s="73"/>
      <c r="T27" s="31">
        <f t="shared" si="5"/>
        <v>0</v>
      </c>
      <c r="U27" s="74">
        <f t="shared" si="13"/>
        <v>294.85878804496843</v>
      </c>
      <c r="V27" s="74">
        <f t="shared" si="16"/>
        <v>361.10022853411687</v>
      </c>
      <c r="W27" s="111">
        <f t="shared" si="1"/>
        <v>655.9590165790853</v>
      </c>
      <c r="X27" s="64">
        <v>7169</v>
      </c>
      <c r="Y27" s="64">
        <v>6033</v>
      </c>
      <c r="Z27" s="183">
        <v>2924</v>
      </c>
      <c r="AA27" s="73"/>
      <c r="AB27" s="73"/>
      <c r="AD27" s="74">
        <f t="shared" si="14"/>
        <v>278.47774426469243</v>
      </c>
      <c r="AE27" s="74">
        <f t="shared" si="17"/>
        <v>295.44564152791384</v>
      </c>
      <c r="AF27" s="74">
        <f t="shared" si="11"/>
        <v>378.49166000532909</v>
      </c>
      <c r="AG27" s="111">
        <f t="shared" si="2"/>
        <v>673.93730153324293</v>
      </c>
      <c r="AH27" s="170"/>
      <c r="AI27" s="65"/>
      <c r="AJ27" s="65"/>
      <c r="AK27" s="65"/>
      <c r="AL27" s="65"/>
      <c r="AM27" s="65"/>
      <c r="AN27" s="65"/>
      <c r="AO27" s="65"/>
    </row>
    <row r="28" spans="1:41" ht="12.95" customHeight="1" thickBot="1" x14ac:dyDescent="0.25">
      <c r="A28" s="23">
        <v>21</v>
      </c>
      <c r="B28" s="70" t="s">
        <v>79</v>
      </c>
      <c r="C28" s="63" t="s">
        <v>46</v>
      </c>
      <c r="D28" s="72">
        <v>5554</v>
      </c>
      <c r="E28" s="64">
        <v>5272</v>
      </c>
      <c r="F28" s="64">
        <v>8629</v>
      </c>
      <c r="G28" s="73"/>
      <c r="H28" s="73"/>
      <c r="I28" s="73"/>
      <c r="J28" s="31">
        <f t="shared" si="3"/>
        <v>326.20923161967937</v>
      </c>
      <c r="K28" s="31">
        <f t="shared" si="4"/>
        <v>321.15879247326387</v>
      </c>
      <c r="L28" s="31">
        <f t="shared" si="12"/>
        <v>433.77662005301164</v>
      </c>
      <c r="M28" s="111">
        <f t="shared" si="0"/>
        <v>759.98585167269084</v>
      </c>
      <c r="N28" s="118">
        <v>5272</v>
      </c>
      <c r="O28" s="64">
        <v>8629</v>
      </c>
      <c r="P28" s="64">
        <v>6844</v>
      </c>
      <c r="Q28" s="73"/>
      <c r="R28" s="73"/>
      <c r="S28" s="73"/>
      <c r="T28" s="31">
        <f t="shared" si="5"/>
        <v>303.31663733586032</v>
      </c>
      <c r="U28" s="31">
        <f t="shared" si="13"/>
        <v>354.90814367973678</v>
      </c>
      <c r="V28" s="31">
        <f t="shared" si="16"/>
        <v>409.64196321688974</v>
      </c>
      <c r="W28" s="111">
        <f t="shared" si="1"/>
        <v>764.5501068966264</v>
      </c>
      <c r="X28" s="64">
        <v>8629</v>
      </c>
      <c r="Y28" s="64">
        <v>6844</v>
      </c>
      <c r="Z28" s="183">
        <v>2038</v>
      </c>
      <c r="AA28" s="73"/>
      <c r="AB28" s="73"/>
      <c r="AD28" s="74">
        <f t="shared" si="14"/>
        <v>335.19102458641811</v>
      </c>
      <c r="AE28" s="74">
        <f t="shared" si="17"/>
        <v>335.16160626836432</v>
      </c>
      <c r="AF28" s="74">
        <f t="shared" si="11"/>
        <v>263.80506261657342</v>
      </c>
      <c r="AG28" s="111">
        <f t="shared" si="2"/>
        <v>670.35263085478243</v>
      </c>
      <c r="AH28" s="32"/>
      <c r="AI28" s="187" t="s">
        <v>33</v>
      </c>
      <c r="AJ28" s="188"/>
      <c r="AK28" s="188"/>
      <c r="AL28" s="188"/>
      <c r="AM28" s="188"/>
      <c r="AN28" s="188"/>
      <c r="AO28" s="189"/>
    </row>
    <row r="29" spans="1:41" ht="12.95" customHeight="1" thickBot="1" x14ac:dyDescent="0.25">
      <c r="A29" s="23">
        <v>22</v>
      </c>
      <c r="B29" s="70" t="s">
        <v>62</v>
      </c>
      <c r="C29" s="63" t="s">
        <v>30</v>
      </c>
      <c r="D29" s="72">
        <v>5693</v>
      </c>
      <c r="E29" s="64">
        <v>5750</v>
      </c>
      <c r="F29" s="64">
        <v>8938</v>
      </c>
      <c r="G29" s="73"/>
      <c r="H29" s="73"/>
      <c r="I29" s="73"/>
      <c r="J29" s="31">
        <f t="shared" si="3"/>
        <v>334.37327252625761</v>
      </c>
      <c r="K29" s="31">
        <f t="shared" si="4"/>
        <v>350.27751455259238</v>
      </c>
      <c r="L29" s="31">
        <f t="shared" si="12"/>
        <v>449.30993510648022</v>
      </c>
      <c r="M29" s="111">
        <f t="shared" si="0"/>
        <v>799.58744965907272</v>
      </c>
      <c r="N29" s="118">
        <v>5750</v>
      </c>
      <c r="O29" s="64">
        <v>8938</v>
      </c>
      <c r="P29" s="64">
        <v>6501</v>
      </c>
      <c r="Q29" s="73"/>
      <c r="R29" s="73"/>
      <c r="S29" s="73"/>
      <c r="T29" s="31">
        <f t="shared" si="5"/>
        <v>330.81765263300395</v>
      </c>
      <c r="U29" s="31">
        <f t="shared" si="13"/>
        <v>367.61721963257474</v>
      </c>
      <c r="V29" s="31">
        <f t="shared" si="16"/>
        <v>389.11198171727062</v>
      </c>
      <c r="W29" s="111">
        <f t="shared" si="1"/>
        <v>756.72920134984543</v>
      </c>
      <c r="X29" s="64">
        <v>8938</v>
      </c>
      <c r="Y29" s="64">
        <v>6501</v>
      </c>
      <c r="Z29" s="185"/>
      <c r="AA29" s="73"/>
      <c r="AB29" s="73"/>
      <c r="AD29" s="74">
        <f t="shared" si="14"/>
        <v>347.19404076409836</v>
      </c>
      <c r="AE29" s="74">
        <f t="shared" si="17"/>
        <v>318.36434867776688</v>
      </c>
      <c r="AF29" s="74">
        <f t="shared" si="11"/>
        <v>0</v>
      </c>
      <c r="AG29" s="111">
        <f t="shared" si="2"/>
        <v>665.5583894418653</v>
      </c>
      <c r="AH29" s="32"/>
      <c r="AI29" s="37" t="s">
        <v>11</v>
      </c>
      <c r="AJ29" s="37" t="s">
        <v>36</v>
      </c>
      <c r="AK29" s="37" t="s">
        <v>37</v>
      </c>
      <c r="AL29" s="142" t="s">
        <v>38</v>
      </c>
      <c r="AM29" s="142" t="s">
        <v>39</v>
      </c>
      <c r="AN29" s="142" t="s">
        <v>40</v>
      </c>
      <c r="AO29" s="142" t="s">
        <v>41</v>
      </c>
    </row>
    <row r="30" spans="1:41" ht="12.95" customHeight="1" thickBot="1" x14ac:dyDescent="0.25">
      <c r="A30" s="23">
        <v>23</v>
      </c>
      <c r="B30" s="70" t="s">
        <v>106</v>
      </c>
      <c r="C30" s="63" t="s">
        <v>32</v>
      </c>
      <c r="D30" s="72">
        <v>3792</v>
      </c>
      <c r="E30" s="64">
        <v>4076</v>
      </c>
      <c r="F30" s="64">
        <v>8597</v>
      </c>
      <c r="G30" s="73"/>
      <c r="H30" s="73"/>
      <c r="I30" s="73"/>
      <c r="J30" s="31">
        <f t="shared" si="3"/>
        <v>222.71973466003314</v>
      </c>
      <c r="K30" s="31">
        <f t="shared" si="4"/>
        <v>248.30106944632462</v>
      </c>
      <c r="L30" s="74">
        <f t="shared" si="12"/>
        <v>432.16799195685951</v>
      </c>
      <c r="M30" s="111">
        <f t="shared" si="0"/>
        <v>680.46906140318413</v>
      </c>
      <c r="N30" s="118">
        <v>4076</v>
      </c>
      <c r="O30" s="64">
        <v>8597</v>
      </c>
      <c r="P30" s="64">
        <v>6770</v>
      </c>
      <c r="Q30" s="73"/>
      <c r="R30" s="73"/>
      <c r="S30" s="73"/>
      <c r="T30" s="31">
        <f t="shared" si="5"/>
        <v>234.50656558819546</v>
      </c>
      <c r="U30" s="74">
        <f t="shared" si="13"/>
        <v>353.59199341924869</v>
      </c>
      <c r="V30" s="31">
        <f t="shared" si="16"/>
        <v>405.21275438023724</v>
      </c>
      <c r="W30" s="111">
        <f t="shared" si="1"/>
        <v>758.80474779948588</v>
      </c>
      <c r="X30" s="64">
        <v>8597</v>
      </c>
      <c r="Y30" s="64">
        <v>6770</v>
      </c>
      <c r="Z30" s="185"/>
      <c r="AA30" s="73"/>
      <c r="AB30" s="73"/>
      <c r="AD30" s="74">
        <f t="shared" si="14"/>
        <v>333.94799378484601</v>
      </c>
      <c r="AE30" s="74">
        <f t="shared" si="17"/>
        <v>331.53770812928502</v>
      </c>
      <c r="AF30" s="74">
        <f t="shared" si="11"/>
        <v>0</v>
      </c>
      <c r="AG30" s="111">
        <f t="shared" si="2"/>
        <v>665.48570191413103</v>
      </c>
      <c r="AH30" s="32"/>
      <c r="AI30" s="77" t="s">
        <v>112</v>
      </c>
      <c r="AJ30" s="77" t="s">
        <v>44</v>
      </c>
      <c r="AK30" s="39">
        <v>2016</v>
      </c>
      <c r="AL30" s="40">
        <v>519.83349657198801</v>
      </c>
      <c r="AM30" s="40">
        <v>717.41</v>
      </c>
      <c r="AN30" s="40">
        <v>956.35</v>
      </c>
      <c r="AO30" s="40">
        <f>AL30*AM30/AN30</f>
        <v>389.95529751211365</v>
      </c>
    </row>
    <row r="31" spans="1:41" ht="12.95" customHeight="1" thickBot="1" x14ac:dyDescent="0.25">
      <c r="A31" s="23">
        <v>24</v>
      </c>
      <c r="B31" s="70" t="s">
        <v>109</v>
      </c>
      <c r="C31" s="63" t="s">
        <v>82</v>
      </c>
      <c r="D31" s="72">
        <v>5281</v>
      </c>
      <c r="E31" s="72">
        <v>3076</v>
      </c>
      <c r="F31" s="72">
        <v>7294</v>
      </c>
      <c r="G31" s="73"/>
      <c r="H31" s="73"/>
      <c r="I31" s="73"/>
      <c r="J31" s="31">
        <f t="shared" si="3"/>
        <v>310.17482034273081</v>
      </c>
      <c r="K31" s="31">
        <f t="shared" si="4"/>
        <v>187.38324082848249</v>
      </c>
      <c r="L31" s="74">
        <f t="shared" si="12"/>
        <v>366.66666666666663</v>
      </c>
      <c r="M31" s="111">
        <f t="shared" si="0"/>
        <v>676.8414870093975</v>
      </c>
      <c r="N31" s="119">
        <v>3076</v>
      </c>
      <c r="O31" s="72">
        <v>7294</v>
      </c>
      <c r="P31" s="72">
        <v>6296</v>
      </c>
      <c r="Q31" s="73"/>
      <c r="R31" s="73"/>
      <c r="S31" s="73"/>
      <c r="T31" s="31">
        <f t="shared" si="5"/>
        <v>176.97306078245566</v>
      </c>
      <c r="U31" s="74">
        <f t="shared" si="13"/>
        <v>300</v>
      </c>
      <c r="V31" s="31">
        <f t="shared" si="16"/>
        <v>376.84187615627377</v>
      </c>
      <c r="W31" s="111">
        <f t="shared" si="1"/>
        <v>676.84187615627388</v>
      </c>
      <c r="X31" s="72">
        <v>7294</v>
      </c>
      <c r="Y31" s="72">
        <v>6296</v>
      </c>
      <c r="Z31" s="183">
        <v>2515</v>
      </c>
      <c r="AA31" s="73"/>
      <c r="AB31" s="73"/>
      <c r="AD31" s="74">
        <f t="shared" si="14"/>
        <v>283.33333333333331</v>
      </c>
      <c r="AE31" s="74">
        <f t="shared" si="17"/>
        <v>308.32517140058764</v>
      </c>
      <c r="AF31" s="74">
        <f t="shared" si="11"/>
        <v>325.54942712496671</v>
      </c>
      <c r="AG31" s="111">
        <f t="shared" si="2"/>
        <v>633.87459852555435</v>
      </c>
      <c r="AH31" s="169"/>
      <c r="AI31" s="77" t="s">
        <v>135</v>
      </c>
      <c r="AJ31" s="80" t="s">
        <v>68</v>
      </c>
      <c r="AK31" s="39">
        <v>2016</v>
      </c>
      <c r="AL31" s="40">
        <v>519.83349657198801</v>
      </c>
      <c r="AM31" s="134">
        <v>771.33</v>
      </c>
      <c r="AN31" s="134">
        <v>994.23</v>
      </c>
      <c r="AO31" s="40">
        <f>AL31*AM31/AN31</f>
        <v>403.29015510583218</v>
      </c>
    </row>
    <row r="32" spans="1:41" ht="12.95" customHeight="1" x14ac:dyDescent="0.2">
      <c r="A32" s="23">
        <v>25</v>
      </c>
      <c r="B32" s="70" t="s">
        <v>98</v>
      </c>
      <c r="C32" s="63" t="s">
        <v>30</v>
      </c>
      <c r="D32" s="72">
        <v>5332</v>
      </c>
      <c r="E32" s="72">
        <v>5044</v>
      </c>
      <c r="F32" s="72">
        <v>7482</v>
      </c>
      <c r="G32" s="73"/>
      <c r="H32" s="73"/>
      <c r="I32" s="73"/>
      <c r="J32" s="31">
        <f t="shared" si="3"/>
        <v>313.17025981205086</v>
      </c>
      <c r="K32" s="31">
        <f t="shared" si="4"/>
        <v>307.26952754839579</v>
      </c>
      <c r="L32" s="31">
        <f t="shared" si="12"/>
        <v>376.11735673156022</v>
      </c>
      <c r="M32" s="111">
        <f t="shared" si="0"/>
        <v>689.28761654361108</v>
      </c>
      <c r="N32" s="119">
        <v>5044</v>
      </c>
      <c r="O32" s="72">
        <v>7482</v>
      </c>
      <c r="P32" s="72">
        <v>6117</v>
      </c>
      <c r="Q32" s="73"/>
      <c r="R32" s="73"/>
      <c r="S32" s="73"/>
      <c r="T32" s="31">
        <f t="shared" si="5"/>
        <v>290.19899824015158</v>
      </c>
      <c r="U32" s="31">
        <f t="shared" si="13"/>
        <v>307.7323827803674</v>
      </c>
      <c r="V32" s="31">
        <f t="shared" si="16"/>
        <v>366.12797910545214</v>
      </c>
      <c r="W32" s="111">
        <f t="shared" si="1"/>
        <v>673.86036188581954</v>
      </c>
      <c r="X32" s="72">
        <v>7482</v>
      </c>
      <c r="Y32" s="72">
        <v>6117</v>
      </c>
      <c r="Z32" s="183">
        <v>2574</v>
      </c>
      <c r="AA32" s="73"/>
      <c r="AB32" s="73"/>
      <c r="AD32" s="74">
        <f t="shared" si="14"/>
        <v>290.63613929256923</v>
      </c>
      <c r="AE32" s="74">
        <f t="shared" si="17"/>
        <v>299.55925563173355</v>
      </c>
      <c r="AF32" s="74">
        <f t="shared" si="11"/>
        <v>333.18657074340524</v>
      </c>
      <c r="AG32" s="111">
        <f t="shared" si="2"/>
        <v>632.74582637513868</v>
      </c>
      <c r="AH32" s="169"/>
    </row>
    <row r="33" spans="1:34" ht="12.95" customHeight="1" thickBot="1" x14ac:dyDescent="0.25">
      <c r="A33" s="23">
        <v>26</v>
      </c>
      <c r="B33" s="85" t="s">
        <v>126</v>
      </c>
      <c r="C33" s="186" t="s">
        <v>32</v>
      </c>
      <c r="D33" s="85"/>
      <c r="E33" s="82"/>
      <c r="F33" s="85"/>
      <c r="G33" s="74"/>
      <c r="H33" s="74"/>
      <c r="I33" s="74"/>
      <c r="J33" s="31">
        <f t="shared" si="3"/>
        <v>0</v>
      </c>
      <c r="K33" s="74">
        <f t="shared" si="4"/>
        <v>0</v>
      </c>
      <c r="L33" s="31">
        <f t="shared" si="12"/>
        <v>0</v>
      </c>
      <c r="M33" s="111">
        <f t="shared" si="0"/>
        <v>0</v>
      </c>
      <c r="N33" s="112"/>
      <c r="O33" s="85"/>
      <c r="P33" s="85">
        <v>5587</v>
      </c>
      <c r="Q33" s="74"/>
      <c r="R33" s="74"/>
      <c r="S33" s="74"/>
      <c r="T33" s="31">
        <f t="shared" si="5"/>
        <v>0</v>
      </c>
      <c r="U33" s="31">
        <f t="shared" si="13"/>
        <v>0</v>
      </c>
      <c r="V33" s="31">
        <f t="shared" si="16"/>
        <v>334.40526716726521</v>
      </c>
      <c r="W33" s="111">
        <f t="shared" si="1"/>
        <v>334.40526716726521</v>
      </c>
      <c r="X33" s="85"/>
      <c r="Y33" s="85">
        <v>5587</v>
      </c>
      <c r="Z33" s="184">
        <v>2485</v>
      </c>
      <c r="AA33" s="74"/>
      <c r="AB33" s="74"/>
      <c r="AD33" s="74">
        <f t="shared" si="14"/>
        <v>0</v>
      </c>
      <c r="AE33" s="74">
        <f t="shared" si="17"/>
        <v>273.60430950048971</v>
      </c>
      <c r="AF33" s="74">
        <f t="shared" si="11"/>
        <v>321.66613375965892</v>
      </c>
      <c r="AG33" s="111">
        <f t="shared" si="2"/>
        <v>595.27044326014857</v>
      </c>
      <c r="AH33" s="169"/>
    </row>
    <row r="34" spans="1:34" ht="12.95" customHeight="1" thickBot="1" x14ac:dyDescent="0.25">
      <c r="A34" s="23">
        <v>27</v>
      </c>
      <c r="B34" s="85" t="s">
        <v>127</v>
      </c>
      <c r="C34" s="68" t="s">
        <v>30</v>
      </c>
      <c r="D34" s="85"/>
      <c r="E34" s="82"/>
      <c r="F34" s="85"/>
      <c r="G34" s="74"/>
      <c r="H34" s="74"/>
      <c r="I34" s="74"/>
      <c r="J34" s="31">
        <f t="shared" si="3"/>
        <v>0</v>
      </c>
      <c r="K34" s="74">
        <f t="shared" si="4"/>
        <v>0</v>
      </c>
      <c r="L34" s="74">
        <f t="shared" si="12"/>
        <v>0</v>
      </c>
      <c r="M34" s="111">
        <f t="shared" si="0"/>
        <v>0</v>
      </c>
      <c r="N34" s="112"/>
      <c r="O34" s="85"/>
      <c r="P34" s="85">
        <v>5206</v>
      </c>
      <c r="Q34" s="74"/>
      <c r="R34" s="74"/>
      <c r="S34" s="74"/>
      <c r="T34" s="31">
        <f t="shared" si="5"/>
        <v>0</v>
      </c>
      <c r="U34" s="31">
        <f t="shared" si="13"/>
        <v>0</v>
      </c>
      <c r="V34" s="31">
        <f t="shared" si="16"/>
        <v>311.60082707585156</v>
      </c>
      <c r="W34" s="111">
        <f t="shared" si="1"/>
        <v>311.60082707585156</v>
      </c>
      <c r="X34" s="85"/>
      <c r="Y34" s="85">
        <v>5206</v>
      </c>
      <c r="Z34" s="183">
        <v>2612</v>
      </c>
      <c r="AA34" s="74"/>
      <c r="AB34" s="74"/>
      <c r="AD34" s="74">
        <f t="shared" si="14"/>
        <v>0</v>
      </c>
      <c r="AE34" s="74">
        <f t="shared" si="17"/>
        <v>254.94613124387857</v>
      </c>
      <c r="AF34" s="74">
        <f t="shared" si="11"/>
        <v>338.10540900612841</v>
      </c>
      <c r="AG34" s="111">
        <f t="shared" si="2"/>
        <v>593.05154025000695</v>
      </c>
      <c r="AH34" s="169"/>
    </row>
    <row r="35" spans="1:34" ht="12.95" customHeight="1" x14ac:dyDescent="0.2">
      <c r="A35" s="23">
        <v>28</v>
      </c>
      <c r="B35" s="70" t="s">
        <v>105</v>
      </c>
      <c r="C35" s="70" t="s">
        <v>32</v>
      </c>
      <c r="D35" s="85"/>
      <c r="E35" s="72">
        <v>3104</v>
      </c>
      <c r="F35" s="64">
        <v>6293</v>
      </c>
      <c r="G35" s="73"/>
      <c r="H35" s="73"/>
      <c r="I35" s="73"/>
      <c r="J35" s="31">
        <f t="shared" si="3"/>
        <v>0</v>
      </c>
      <c r="K35" s="84">
        <f t="shared" si="4"/>
        <v>189.08894002978207</v>
      </c>
      <c r="L35" s="74">
        <f t="shared" si="12"/>
        <v>316.34676903390914</v>
      </c>
      <c r="M35" s="111">
        <f t="shared" si="0"/>
        <v>505.43570906369121</v>
      </c>
      <c r="N35" s="119">
        <v>3104</v>
      </c>
      <c r="O35" s="64">
        <v>6293</v>
      </c>
      <c r="P35" s="64">
        <v>5732</v>
      </c>
      <c r="Q35" s="73"/>
      <c r="R35" s="73"/>
      <c r="S35" s="73"/>
      <c r="T35" s="31">
        <f t="shared" si="5"/>
        <v>178.5839989170164</v>
      </c>
      <c r="U35" s="31">
        <f t="shared" si="13"/>
        <v>258.82917466410748</v>
      </c>
      <c r="V35" s="31">
        <f t="shared" si="16"/>
        <v>343.08412232016542</v>
      </c>
      <c r="W35" s="111">
        <f t="shared" si="1"/>
        <v>601.91329698427296</v>
      </c>
      <c r="X35" s="64">
        <v>6293</v>
      </c>
      <c r="Y35" s="64">
        <v>5732</v>
      </c>
      <c r="Z35" s="183">
        <v>2376</v>
      </c>
      <c r="AA35" s="73"/>
      <c r="AB35" s="73"/>
      <c r="AD35" s="74">
        <f t="shared" si="14"/>
        <v>244.44977607165706</v>
      </c>
      <c r="AE35" s="74">
        <f t="shared" si="17"/>
        <v>280.70519098922625</v>
      </c>
      <c r="AF35" s="74">
        <f t="shared" si="11"/>
        <v>307.55683453237407</v>
      </c>
      <c r="AG35" s="111">
        <f t="shared" si="2"/>
        <v>588.26202552160032</v>
      </c>
      <c r="AH35" s="169"/>
    </row>
    <row r="36" spans="1:34" ht="12.95" customHeight="1" thickBot="1" x14ac:dyDescent="0.25">
      <c r="A36" s="23">
        <v>29</v>
      </c>
      <c r="B36" s="70" t="s">
        <v>69</v>
      </c>
      <c r="C36" s="70" t="s">
        <v>46</v>
      </c>
      <c r="D36" s="72">
        <v>3696</v>
      </c>
      <c r="E36" s="72">
        <v>3979</v>
      </c>
      <c r="F36" s="85"/>
      <c r="G36" s="74"/>
      <c r="H36" s="74"/>
      <c r="I36" s="74"/>
      <c r="J36" s="31">
        <f t="shared" si="3"/>
        <v>217.08126036484245</v>
      </c>
      <c r="K36" s="31">
        <f t="shared" si="4"/>
        <v>242.39204007039393</v>
      </c>
      <c r="L36" s="44">
        <f>$AO$14</f>
        <v>280.88742617615799</v>
      </c>
      <c r="M36" s="111">
        <f t="shared" si="0"/>
        <v>523.27946624655192</v>
      </c>
      <c r="N36" s="119">
        <v>3979</v>
      </c>
      <c r="O36" s="85"/>
      <c r="P36" s="85">
        <v>1626</v>
      </c>
      <c r="Q36" s="74"/>
      <c r="R36" s="74"/>
      <c r="S36" s="74"/>
      <c r="T36" s="31">
        <f t="shared" si="5"/>
        <v>228.92581562203873</v>
      </c>
      <c r="U36" s="44">
        <f>$AO$14*$U$5/$V$5</f>
        <v>229.81698505322018</v>
      </c>
      <c r="V36" s="31">
        <f t="shared" si="16"/>
        <v>97.322886059418863</v>
      </c>
      <c r="W36" s="111">
        <f t="shared" si="1"/>
        <v>458.74280067525882</v>
      </c>
      <c r="X36" s="85"/>
      <c r="Y36" s="85">
        <v>1626</v>
      </c>
      <c r="Z36" s="184">
        <v>2113</v>
      </c>
      <c r="AA36" s="74"/>
      <c r="AB36" s="74"/>
      <c r="AD36" s="44">
        <f>$AO$14*$J$5/$L$5</f>
        <v>217.04937477248572</v>
      </c>
      <c r="AE36" s="74">
        <f t="shared" si="17"/>
        <v>79.627815866797249</v>
      </c>
      <c r="AF36" s="74">
        <f t="shared" si="11"/>
        <v>273.51329602984276</v>
      </c>
      <c r="AG36" s="111">
        <f t="shared" si="2"/>
        <v>490.5626708023284</v>
      </c>
      <c r="AH36" s="169"/>
    </row>
    <row r="37" spans="1:34" ht="12.95" customHeight="1" x14ac:dyDescent="0.2">
      <c r="A37" s="23">
        <v>30</v>
      </c>
      <c r="B37" s="85" t="s">
        <v>129</v>
      </c>
      <c r="C37" s="85" t="s">
        <v>46</v>
      </c>
      <c r="D37" s="85"/>
      <c r="E37" s="85"/>
      <c r="F37" s="85"/>
      <c r="G37" s="74"/>
      <c r="H37" s="74"/>
      <c r="I37" s="74"/>
      <c r="J37" s="31">
        <f t="shared" si="3"/>
        <v>0</v>
      </c>
      <c r="K37" s="74">
        <f t="shared" si="4"/>
        <v>0</v>
      </c>
      <c r="L37" s="74">
        <f t="shared" ref="L37:L68" si="18">F37/F$2*F$5*L$5</f>
        <v>0</v>
      </c>
      <c r="M37" s="111">
        <f t="shared" si="0"/>
        <v>0</v>
      </c>
      <c r="N37" s="120"/>
      <c r="O37" s="85"/>
      <c r="P37" s="85">
        <v>2473</v>
      </c>
      <c r="Q37" s="74"/>
      <c r="R37" s="74"/>
      <c r="S37" s="74"/>
      <c r="T37" s="31">
        <f t="shared" si="5"/>
        <v>0</v>
      </c>
      <c r="U37" s="74">
        <f t="shared" ref="U37:U68" si="19">O37/O$2*O$5*U$5</f>
        <v>0</v>
      </c>
      <c r="V37" s="31">
        <f t="shared" si="16"/>
        <v>148.01937098704974</v>
      </c>
      <c r="W37" s="111">
        <f t="shared" si="1"/>
        <v>148.01937098704974</v>
      </c>
      <c r="X37" s="85"/>
      <c r="Y37" s="85">
        <v>2473</v>
      </c>
      <c r="Z37" s="183">
        <v>2676</v>
      </c>
      <c r="AA37" s="74"/>
      <c r="AB37" s="74"/>
      <c r="AD37" s="74">
        <f t="shared" ref="AD37:AD68" si="20">X37/X$2*X$5*AD$5</f>
        <v>0</v>
      </c>
      <c r="AE37" s="74">
        <f t="shared" si="17"/>
        <v>121.10675808031343</v>
      </c>
      <c r="AF37" s="74">
        <f t="shared" si="11"/>
        <v>346.38976818545166</v>
      </c>
      <c r="AG37" s="111">
        <f t="shared" si="2"/>
        <v>467.49652626576506</v>
      </c>
      <c r="AH37" s="169"/>
    </row>
    <row r="38" spans="1:34" ht="12.95" customHeight="1" thickBot="1" x14ac:dyDescent="0.25">
      <c r="A38" s="23">
        <v>31</v>
      </c>
      <c r="B38" s="70" t="s">
        <v>43</v>
      </c>
      <c r="C38" s="79" t="s">
        <v>30</v>
      </c>
      <c r="D38" s="71">
        <v>5140</v>
      </c>
      <c r="E38" s="81">
        <v>5420</v>
      </c>
      <c r="F38" s="85"/>
      <c r="G38" s="74"/>
      <c r="H38" s="74"/>
      <c r="I38" s="74"/>
      <c r="J38" s="31">
        <f t="shared" si="3"/>
        <v>301.89331122166942</v>
      </c>
      <c r="K38" s="31">
        <f t="shared" si="4"/>
        <v>330.17463110870449</v>
      </c>
      <c r="L38" s="74">
        <f t="shared" si="18"/>
        <v>0</v>
      </c>
      <c r="M38" s="111">
        <f t="shared" si="0"/>
        <v>632.06794233037385</v>
      </c>
      <c r="N38" s="121">
        <v>5420</v>
      </c>
      <c r="O38" s="85"/>
      <c r="P38" s="85">
        <v>839</v>
      </c>
      <c r="Q38" s="74"/>
      <c r="R38" s="74"/>
      <c r="S38" s="74"/>
      <c r="T38" s="31">
        <f t="shared" si="5"/>
        <v>311.83159604710977</v>
      </c>
      <c r="U38" s="31">
        <f t="shared" si="19"/>
        <v>0</v>
      </c>
      <c r="V38" s="74">
        <f t="shared" si="16"/>
        <v>50.217651539884642</v>
      </c>
      <c r="W38" s="111">
        <f t="shared" si="1"/>
        <v>362.0492475869944</v>
      </c>
      <c r="X38" s="85"/>
      <c r="Y38" s="85">
        <v>839</v>
      </c>
      <c r="Z38" s="184">
        <v>3257</v>
      </c>
      <c r="AA38" s="74"/>
      <c r="AB38" s="74"/>
      <c r="AD38" s="74">
        <f t="shared" si="20"/>
        <v>0</v>
      </c>
      <c r="AE38" s="74">
        <f t="shared" si="17"/>
        <v>41.087169441723802</v>
      </c>
      <c r="AF38" s="74">
        <f t="shared" si="11"/>
        <v>421.59621636024514</v>
      </c>
      <c r="AG38" s="111">
        <f t="shared" si="2"/>
        <v>462.68338580196894</v>
      </c>
      <c r="AH38" s="169"/>
    </row>
    <row r="39" spans="1:34" ht="12.95" customHeight="1" x14ac:dyDescent="0.2">
      <c r="A39" s="23">
        <v>32</v>
      </c>
      <c r="B39" s="70" t="s">
        <v>104</v>
      </c>
      <c r="C39" s="79" t="s">
        <v>30</v>
      </c>
      <c r="D39" s="72">
        <v>5773</v>
      </c>
      <c r="E39" s="64">
        <v>5749</v>
      </c>
      <c r="F39" s="64">
        <v>9729</v>
      </c>
      <c r="G39" s="73"/>
      <c r="H39" s="73"/>
      <c r="I39" s="73"/>
      <c r="J39" s="31">
        <f t="shared" si="3"/>
        <v>339.07200110558318</v>
      </c>
      <c r="K39" s="31">
        <f t="shared" si="4"/>
        <v>350.21659672397453</v>
      </c>
      <c r="L39" s="74">
        <f t="shared" si="18"/>
        <v>489.07321085823969</v>
      </c>
      <c r="M39" s="111">
        <f t="shared" si="0"/>
        <v>839.28980758221405</v>
      </c>
      <c r="N39" s="118">
        <v>5749</v>
      </c>
      <c r="O39" s="64">
        <v>9729</v>
      </c>
      <c r="P39" s="64"/>
      <c r="Q39" s="73"/>
      <c r="R39" s="73"/>
      <c r="S39" s="73"/>
      <c r="T39" s="31">
        <f t="shared" si="5"/>
        <v>330.7601191281982</v>
      </c>
      <c r="U39" s="74">
        <f t="shared" si="19"/>
        <v>400.15080888401428</v>
      </c>
      <c r="V39" s="74">
        <f t="shared" si="16"/>
        <v>0</v>
      </c>
      <c r="W39" s="111">
        <f t="shared" si="1"/>
        <v>730.91092801221248</v>
      </c>
      <c r="X39" s="64">
        <v>9729</v>
      </c>
      <c r="Y39" s="64"/>
      <c r="Z39" s="183">
        <v>485</v>
      </c>
      <c r="AA39" s="73"/>
      <c r="AB39" s="73"/>
      <c r="AD39" s="74">
        <f t="shared" si="20"/>
        <v>377.92020839045796</v>
      </c>
      <c r="AE39" s="74">
        <f t="shared" si="17"/>
        <v>0</v>
      </c>
      <c r="AF39" s="74">
        <f t="shared" si="11"/>
        <v>62.779909405808695</v>
      </c>
      <c r="AG39" s="111">
        <f t="shared" si="2"/>
        <v>440.70011779626668</v>
      </c>
      <c r="AH39" s="169"/>
    </row>
    <row r="40" spans="1:34" ht="12.95" customHeight="1" x14ac:dyDescent="0.2">
      <c r="A40" s="23">
        <v>33</v>
      </c>
      <c r="B40" s="70" t="s">
        <v>77</v>
      </c>
      <c r="C40" s="70" t="s">
        <v>78</v>
      </c>
      <c r="D40" s="72"/>
      <c r="E40" s="72">
        <v>6319</v>
      </c>
      <c r="F40" s="82"/>
      <c r="G40" s="74"/>
      <c r="H40" s="74"/>
      <c r="I40" s="74"/>
      <c r="J40" s="31">
        <f t="shared" si="3"/>
        <v>0</v>
      </c>
      <c r="K40" s="31">
        <f t="shared" si="4"/>
        <v>384.93975903614455</v>
      </c>
      <c r="L40" s="74">
        <f t="shared" si="18"/>
        <v>0</v>
      </c>
      <c r="M40" s="111">
        <f t="shared" ref="M40:M71" si="21">SUM(J40+G40,K40+H40,L40+I40)-MIN(J40+G40,K40+H40,L40+I40)</f>
        <v>384.93975903614455</v>
      </c>
      <c r="N40" s="119">
        <v>6319</v>
      </c>
      <c r="O40" s="82"/>
      <c r="P40" s="82">
        <v>8023</v>
      </c>
      <c r="Q40" s="74"/>
      <c r="R40" s="74"/>
      <c r="S40" s="74">
        <f>$AN$25</f>
        <v>19.223442703232127</v>
      </c>
      <c r="T40" s="31">
        <f t="shared" si="5"/>
        <v>363.55421686746985</v>
      </c>
      <c r="U40" s="74">
        <f t="shared" si="19"/>
        <v>0</v>
      </c>
      <c r="V40" s="31">
        <f t="shared" si="16"/>
        <v>480.2100337359887</v>
      </c>
      <c r="W40" s="111">
        <f t="shared" ref="W40:W71" si="22">SUM(T40+Q40,U40+R40,V40+S40)-MIN(T40+Q40,U40+R40,V40+S40)</f>
        <v>862.98769330669074</v>
      </c>
      <c r="X40" s="82"/>
      <c r="Y40" s="82">
        <v>8023</v>
      </c>
      <c r="Z40" s="181"/>
      <c r="AA40" s="74"/>
      <c r="AB40" s="74">
        <f>$AN$25*$U$5/$V$5</f>
        <v>15.728271302644469</v>
      </c>
      <c r="AD40" s="74">
        <f t="shared" si="20"/>
        <v>0</v>
      </c>
      <c r="AE40" s="74">
        <f t="shared" si="17"/>
        <v>392.89911851126345</v>
      </c>
      <c r="AF40" s="74">
        <f t="shared" si="11"/>
        <v>0</v>
      </c>
      <c r="AG40" s="111">
        <f t="shared" ref="AG40:AG71" si="23">SUM(AD40+AA40,AE40+AB40,AF40+AC40)-MIN(AD40+AA40,AE40+AB40,AF40+AC40)</f>
        <v>408.62738981390794</v>
      </c>
      <c r="AH40" s="169"/>
    </row>
    <row r="41" spans="1:34" ht="12.95" customHeight="1" thickBot="1" x14ac:dyDescent="0.25">
      <c r="A41" s="23">
        <v>34</v>
      </c>
      <c r="B41" s="70" t="s">
        <v>54</v>
      </c>
      <c r="C41" s="70" t="s">
        <v>30</v>
      </c>
      <c r="D41" s="85"/>
      <c r="E41" s="85"/>
      <c r="F41" s="85"/>
      <c r="G41" s="74"/>
      <c r="H41" s="74"/>
      <c r="I41" s="74"/>
      <c r="J41" s="74">
        <f t="shared" ref="J41:J72" si="24">D41/D$2*D$5*J$5</f>
        <v>0</v>
      </c>
      <c r="K41" s="31">
        <f t="shared" ref="K41:K72" si="25">E41/E$2*E$5*K$5</f>
        <v>0</v>
      </c>
      <c r="L41" s="74">
        <f t="shared" si="18"/>
        <v>0</v>
      </c>
      <c r="M41" s="111">
        <f t="shared" si="21"/>
        <v>0</v>
      </c>
      <c r="N41" s="120"/>
      <c r="O41" s="85"/>
      <c r="P41" s="85">
        <v>7196</v>
      </c>
      <c r="Q41" s="74"/>
      <c r="R41" s="74"/>
      <c r="S41" s="74"/>
      <c r="T41" s="31">
        <f t="shared" ref="T41:T72" si="26">N41/N$2*N$5*T$5</f>
        <v>0</v>
      </c>
      <c r="U41" s="74">
        <f t="shared" si="19"/>
        <v>0</v>
      </c>
      <c r="V41" s="31">
        <f t="shared" si="16"/>
        <v>430.71063227772339</v>
      </c>
      <c r="W41" s="111">
        <f t="shared" si="22"/>
        <v>430.71063227772339</v>
      </c>
      <c r="X41" s="85"/>
      <c r="Y41" s="85">
        <v>7196</v>
      </c>
      <c r="Z41" s="181"/>
      <c r="AA41" s="74"/>
      <c r="AB41" s="74"/>
      <c r="AD41" s="74">
        <f t="shared" si="20"/>
        <v>0</v>
      </c>
      <c r="AE41" s="74">
        <f t="shared" si="17"/>
        <v>352.39960822722821</v>
      </c>
      <c r="AF41" s="74">
        <f t="shared" si="11"/>
        <v>0</v>
      </c>
      <c r="AG41" s="111">
        <f t="shared" si="23"/>
        <v>352.39960822722821</v>
      </c>
      <c r="AH41" s="169"/>
    </row>
    <row r="42" spans="1:34" ht="12.95" customHeight="1" thickBot="1" x14ac:dyDescent="0.25">
      <c r="A42" s="76">
        <v>35</v>
      </c>
      <c r="B42" s="70" t="s">
        <v>92</v>
      </c>
      <c r="C42" s="79" t="s">
        <v>46</v>
      </c>
      <c r="D42" s="72">
        <v>4541</v>
      </c>
      <c r="E42" s="64">
        <v>5490</v>
      </c>
      <c r="F42" s="64">
        <v>7981</v>
      </c>
      <c r="G42" s="73"/>
      <c r="H42" s="73"/>
      <c r="I42" s="73"/>
      <c r="J42" s="31">
        <f t="shared" si="24"/>
        <v>266.71158098396904</v>
      </c>
      <c r="K42" s="31">
        <f t="shared" si="25"/>
        <v>334.43887911195338</v>
      </c>
      <c r="L42" s="31">
        <f t="shared" si="18"/>
        <v>401.20190110593182</v>
      </c>
      <c r="M42" s="111">
        <f t="shared" si="21"/>
        <v>735.64078021788521</v>
      </c>
      <c r="N42" s="118">
        <v>5490</v>
      </c>
      <c r="O42" s="64">
        <v>7981</v>
      </c>
      <c r="P42" s="64"/>
      <c r="Q42" s="73"/>
      <c r="R42" s="73"/>
      <c r="S42" s="73"/>
      <c r="T42" s="31">
        <f t="shared" si="26"/>
        <v>315.85894138351154</v>
      </c>
      <c r="U42" s="31">
        <f t="shared" si="19"/>
        <v>328.25610090485333</v>
      </c>
      <c r="V42" s="31">
        <f t="shared" si="16"/>
        <v>0</v>
      </c>
      <c r="W42" s="111">
        <f t="shared" si="22"/>
        <v>644.11504228836486</v>
      </c>
      <c r="X42" s="64">
        <v>7981</v>
      </c>
      <c r="Y42" s="64"/>
      <c r="Z42" s="185"/>
      <c r="AA42" s="73"/>
      <c r="AB42" s="73"/>
      <c r="AD42" s="74">
        <f t="shared" si="20"/>
        <v>310.01965085458369</v>
      </c>
      <c r="AE42" s="74">
        <f t="shared" si="17"/>
        <v>0</v>
      </c>
      <c r="AF42" s="74">
        <f t="shared" ref="AF42:AF73" si="27">Z42/Z$2*Z$5*AF$5</f>
        <v>0</v>
      </c>
      <c r="AG42" s="111">
        <f t="shared" si="23"/>
        <v>310.01965085458369</v>
      </c>
      <c r="AH42" s="169"/>
    </row>
    <row r="43" spans="1:34" s="66" customFormat="1" ht="12.95" customHeight="1" x14ac:dyDescent="0.2">
      <c r="A43" s="23">
        <v>36</v>
      </c>
      <c r="B43" s="70" t="s">
        <v>91</v>
      </c>
      <c r="C43" s="70" t="s">
        <v>50</v>
      </c>
      <c r="D43" s="72"/>
      <c r="E43" s="82"/>
      <c r="F43" s="82"/>
      <c r="G43" s="74"/>
      <c r="H43" s="74"/>
      <c r="I43" s="74"/>
      <c r="J43" s="31">
        <f t="shared" si="24"/>
        <v>0</v>
      </c>
      <c r="K43" s="31">
        <f t="shared" si="25"/>
        <v>0</v>
      </c>
      <c r="L43" s="31">
        <f t="shared" si="18"/>
        <v>0</v>
      </c>
      <c r="M43" s="111">
        <f t="shared" si="21"/>
        <v>0</v>
      </c>
      <c r="N43" s="112"/>
      <c r="O43" s="82"/>
      <c r="P43" s="82">
        <v>6052</v>
      </c>
      <c r="Q43" s="74"/>
      <c r="R43" s="74"/>
      <c r="S43" s="74"/>
      <c r="T43" s="31">
        <f t="shared" si="26"/>
        <v>0</v>
      </c>
      <c r="U43" s="31">
        <f t="shared" si="19"/>
        <v>0</v>
      </c>
      <c r="V43" s="31">
        <f t="shared" si="16"/>
        <v>362.23745783001414</v>
      </c>
      <c r="W43" s="111">
        <f t="shared" si="22"/>
        <v>362.23745783001414</v>
      </c>
      <c r="X43" s="82"/>
      <c r="Y43" s="82">
        <v>6052</v>
      </c>
      <c r="Z43" s="185"/>
      <c r="AA43" s="74"/>
      <c r="AB43" s="74"/>
      <c r="AD43" s="74">
        <f t="shared" si="20"/>
        <v>0</v>
      </c>
      <c r="AE43" s="74">
        <f t="shared" si="17"/>
        <v>296.3761018609207</v>
      </c>
      <c r="AF43" s="74">
        <f t="shared" si="27"/>
        <v>0</v>
      </c>
      <c r="AG43" s="111">
        <f t="shared" si="23"/>
        <v>296.3761018609207</v>
      </c>
      <c r="AH43" s="169"/>
    </row>
    <row r="44" spans="1:34" ht="12.95" customHeight="1" thickBot="1" x14ac:dyDescent="0.25">
      <c r="A44" s="23">
        <v>37</v>
      </c>
      <c r="B44" s="85" t="s">
        <v>141</v>
      </c>
      <c r="C44" s="82"/>
      <c r="D44" s="82"/>
      <c r="E44" s="85"/>
      <c r="F44" s="85"/>
      <c r="G44" s="74"/>
      <c r="H44" s="74"/>
      <c r="I44" s="74"/>
      <c r="J44" s="31">
        <f t="shared" si="24"/>
        <v>0</v>
      </c>
      <c r="K44" s="31">
        <f t="shared" si="25"/>
        <v>0</v>
      </c>
      <c r="L44" s="74">
        <f t="shared" si="18"/>
        <v>0</v>
      </c>
      <c r="M44" s="111">
        <f t="shared" si="21"/>
        <v>0</v>
      </c>
      <c r="N44" s="120"/>
      <c r="O44" s="85"/>
      <c r="P44" s="85"/>
      <c r="Q44" s="74"/>
      <c r="R44" s="74"/>
      <c r="S44" s="74"/>
      <c r="T44" s="31">
        <f t="shared" si="26"/>
        <v>0</v>
      </c>
      <c r="U44" s="74">
        <f t="shared" si="19"/>
        <v>0</v>
      </c>
      <c r="V44" s="31">
        <f t="shared" si="16"/>
        <v>0</v>
      </c>
      <c r="W44" s="111">
        <f t="shared" si="22"/>
        <v>0</v>
      </c>
      <c r="X44" s="85"/>
      <c r="Y44" s="85"/>
      <c r="Z44" s="184">
        <v>2209</v>
      </c>
      <c r="AA44" s="74"/>
      <c r="AB44" s="74"/>
      <c r="AD44" s="74">
        <f t="shared" si="20"/>
        <v>0</v>
      </c>
      <c r="AE44" s="74">
        <f t="shared" si="17"/>
        <v>0</v>
      </c>
      <c r="AF44" s="74">
        <f t="shared" si="27"/>
        <v>285.93983479882758</v>
      </c>
      <c r="AG44" s="111">
        <f t="shared" si="23"/>
        <v>285.93983479882758</v>
      </c>
      <c r="AH44" s="169"/>
    </row>
    <row r="45" spans="1:34" ht="12.95" customHeight="1" x14ac:dyDescent="0.2">
      <c r="A45" s="23">
        <v>38</v>
      </c>
      <c r="B45" s="70" t="s">
        <v>100</v>
      </c>
      <c r="C45" s="70" t="s">
        <v>32</v>
      </c>
      <c r="D45" s="72">
        <v>3678</v>
      </c>
      <c r="E45" s="72">
        <v>3947</v>
      </c>
      <c r="F45" s="85"/>
      <c r="G45" s="74"/>
      <c r="H45" s="74"/>
      <c r="I45" s="74"/>
      <c r="J45" s="31">
        <f t="shared" si="24"/>
        <v>216.02404643449418</v>
      </c>
      <c r="K45" s="31">
        <f t="shared" si="25"/>
        <v>240.442669554623</v>
      </c>
      <c r="L45" s="31">
        <f t="shared" si="18"/>
        <v>0</v>
      </c>
      <c r="M45" s="111">
        <f t="shared" si="21"/>
        <v>456.46671598911718</v>
      </c>
      <c r="N45" s="119">
        <v>3947</v>
      </c>
      <c r="O45" s="85"/>
      <c r="P45" s="85">
        <v>5487</v>
      </c>
      <c r="Q45" s="74"/>
      <c r="R45" s="74"/>
      <c r="S45" s="74"/>
      <c r="T45" s="31">
        <f t="shared" si="26"/>
        <v>227.08474346825506</v>
      </c>
      <c r="U45" s="31">
        <f t="shared" si="19"/>
        <v>0</v>
      </c>
      <c r="V45" s="31">
        <f t="shared" si="16"/>
        <v>328.41984982043749</v>
      </c>
      <c r="W45" s="111">
        <f t="shared" si="22"/>
        <v>555.5045932886926</v>
      </c>
      <c r="X45" s="85"/>
      <c r="Y45" s="85">
        <v>5487</v>
      </c>
      <c r="Z45" s="185"/>
      <c r="AA45" s="74"/>
      <c r="AB45" s="74"/>
      <c r="AD45" s="74">
        <f t="shared" si="20"/>
        <v>0</v>
      </c>
      <c r="AE45" s="74">
        <f t="shared" si="17"/>
        <v>268.70714985308518</v>
      </c>
      <c r="AF45" s="74">
        <f t="shared" si="27"/>
        <v>0</v>
      </c>
      <c r="AG45" s="111">
        <f t="shared" si="23"/>
        <v>268.70714985308518</v>
      </c>
      <c r="AH45" s="169"/>
    </row>
    <row r="46" spans="1:34" ht="12.95" customHeight="1" x14ac:dyDescent="0.2">
      <c r="A46" s="23">
        <v>39</v>
      </c>
      <c r="B46" s="70" t="s">
        <v>102</v>
      </c>
      <c r="C46" s="79" t="s">
        <v>35</v>
      </c>
      <c r="D46" s="72"/>
      <c r="E46" s="72">
        <v>3644</v>
      </c>
      <c r="F46" s="72">
        <v>6626</v>
      </c>
      <c r="G46" s="73"/>
      <c r="H46" s="73"/>
      <c r="I46" s="73"/>
      <c r="J46" s="31">
        <f t="shared" si="24"/>
        <v>0</v>
      </c>
      <c r="K46" s="31">
        <f t="shared" si="25"/>
        <v>221.98456748341681</v>
      </c>
      <c r="L46" s="31">
        <f t="shared" si="18"/>
        <v>333.08655515949181</v>
      </c>
      <c r="M46" s="111">
        <f t="shared" si="21"/>
        <v>555.07112264290868</v>
      </c>
      <c r="N46" s="119">
        <v>3644</v>
      </c>
      <c r="O46" s="72">
        <v>6626</v>
      </c>
      <c r="P46" s="72"/>
      <c r="Q46" s="73"/>
      <c r="R46" s="73"/>
      <c r="S46" s="73"/>
      <c r="T46" s="31">
        <f t="shared" si="26"/>
        <v>209.65209151211587</v>
      </c>
      <c r="U46" s="31">
        <f t="shared" si="19"/>
        <v>272.52536331231147</v>
      </c>
      <c r="V46" s="31">
        <f t="shared" si="16"/>
        <v>0</v>
      </c>
      <c r="W46" s="111">
        <f t="shared" si="22"/>
        <v>482.17745482442734</v>
      </c>
      <c r="X46" s="72">
        <v>6626</v>
      </c>
      <c r="Y46" s="72"/>
      <c r="Z46" s="181"/>
      <c r="AA46" s="73"/>
      <c r="AB46" s="73"/>
      <c r="AD46" s="74">
        <f t="shared" si="20"/>
        <v>257.38506535051641</v>
      </c>
      <c r="AE46" s="74">
        <f t="shared" si="17"/>
        <v>0</v>
      </c>
      <c r="AF46" s="74">
        <f t="shared" si="27"/>
        <v>0</v>
      </c>
      <c r="AG46" s="111">
        <f t="shared" si="23"/>
        <v>257.38506535051641</v>
      </c>
      <c r="AH46" s="169"/>
    </row>
    <row r="47" spans="1:34" ht="12.95" customHeight="1" thickBot="1" x14ac:dyDescent="0.25">
      <c r="A47" s="23">
        <v>40</v>
      </c>
      <c r="B47" s="85" t="s">
        <v>142</v>
      </c>
      <c r="C47" s="85"/>
      <c r="D47" s="85"/>
      <c r="E47" s="85"/>
      <c r="F47" s="85"/>
      <c r="G47" s="74"/>
      <c r="H47" s="74"/>
      <c r="I47" s="74"/>
      <c r="J47" s="31">
        <f t="shared" si="24"/>
        <v>0</v>
      </c>
      <c r="K47" s="31">
        <f t="shared" si="25"/>
        <v>0</v>
      </c>
      <c r="L47" s="31">
        <f t="shared" si="18"/>
        <v>0</v>
      </c>
      <c r="M47" s="111">
        <f t="shared" si="21"/>
        <v>0</v>
      </c>
      <c r="N47" s="120"/>
      <c r="O47" s="85"/>
      <c r="P47" s="85"/>
      <c r="Q47" s="74"/>
      <c r="R47" s="74"/>
      <c r="S47" s="74"/>
      <c r="T47" s="31">
        <f t="shared" si="26"/>
        <v>0</v>
      </c>
      <c r="U47" s="31">
        <f t="shared" si="19"/>
        <v>0</v>
      </c>
      <c r="V47" s="31">
        <f t="shared" si="16"/>
        <v>0</v>
      </c>
      <c r="W47" s="111">
        <f t="shared" si="22"/>
        <v>0</v>
      </c>
      <c r="X47" s="85"/>
      <c r="Y47" s="85"/>
      <c r="Z47" s="184">
        <v>1498</v>
      </c>
      <c r="AA47" s="74"/>
      <c r="AB47" s="74"/>
      <c r="AD47" s="74">
        <f t="shared" si="20"/>
        <v>0</v>
      </c>
      <c r="AE47" s="74">
        <f t="shared" si="17"/>
        <v>0</v>
      </c>
      <c r="AF47" s="74">
        <f t="shared" si="27"/>
        <v>193.90578204103386</v>
      </c>
      <c r="AG47" s="111">
        <f t="shared" si="23"/>
        <v>193.90578204103386</v>
      </c>
      <c r="AH47" s="169"/>
    </row>
    <row r="48" spans="1:34" ht="12.95" customHeight="1" x14ac:dyDescent="0.2">
      <c r="A48" s="23">
        <v>41</v>
      </c>
      <c r="B48" s="85" t="s">
        <v>143</v>
      </c>
      <c r="C48" s="82"/>
      <c r="D48" s="82"/>
      <c r="E48" s="85"/>
      <c r="F48" s="85"/>
      <c r="G48" s="74"/>
      <c r="H48" s="74"/>
      <c r="I48" s="74"/>
      <c r="J48" s="31">
        <f t="shared" si="24"/>
        <v>0</v>
      </c>
      <c r="K48" s="31">
        <f t="shared" si="25"/>
        <v>0</v>
      </c>
      <c r="L48" s="31">
        <f t="shared" si="18"/>
        <v>0</v>
      </c>
      <c r="M48" s="111">
        <f t="shared" si="21"/>
        <v>0</v>
      </c>
      <c r="N48" s="120"/>
      <c r="O48" s="85"/>
      <c r="P48" s="85"/>
      <c r="Q48" s="74"/>
      <c r="R48" s="74"/>
      <c r="S48" s="74"/>
      <c r="T48" s="31">
        <f t="shared" si="26"/>
        <v>0</v>
      </c>
      <c r="U48" s="31">
        <f t="shared" si="19"/>
        <v>0</v>
      </c>
      <c r="V48" s="31">
        <f t="shared" si="16"/>
        <v>0</v>
      </c>
      <c r="W48" s="111">
        <f t="shared" si="22"/>
        <v>0</v>
      </c>
      <c r="X48" s="85"/>
      <c r="Y48" s="85"/>
      <c r="Z48" s="183">
        <v>1276</v>
      </c>
      <c r="AA48" s="74"/>
      <c r="AB48" s="74"/>
      <c r="AD48" s="74">
        <f t="shared" si="20"/>
        <v>0</v>
      </c>
      <c r="AE48" s="74">
        <f t="shared" si="17"/>
        <v>0</v>
      </c>
      <c r="AF48" s="74">
        <f t="shared" si="27"/>
        <v>165.16941113775647</v>
      </c>
      <c r="AG48" s="111">
        <f t="shared" si="23"/>
        <v>165.16941113775647</v>
      </c>
      <c r="AH48" s="169"/>
    </row>
    <row r="49" spans="1:34" ht="12.95" customHeight="1" x14ac:dyDescent="0.2">
      <c r="A49" s="23">
        <v>42</v>
      </c>
      <c r="B49" s="85" t="s">
        <v>130</v>
      </c>
      <c r="C49" s="85" t="s">
        <v>46</v>
      </c>
      <c r="D49" s="85"/>
      <c r="E49" s="85"/>
      <c r="F49" s="85"/>
      <c r="G49" s="31"/>
      <c r="H49" s="31"/>
      <c r="I49" s="31"/>
      <c r="J49" s="31">
        <f t="shared" si="24"/>
        <v>0</v>
      </c>
      <c r="K49" s="31">
        <f t="shared" si="25"/>
        <v>0</v>
      </c>
      <c r="L49" s="31">
        <f t="shared" si="18"/>
        <v>0</v>
      </c>
      <c r="M49" s="111">
        <f t="shared" si="21"/>
        <v>0</v>
      </c>
      <c r="N49" s="120"/>
      <c r="O49" s="85"/>
      <c r="P49" s="85">
        <v>1898</v>
      </c>
      <c r="Q49" s="31"/>
      <c r="R49" s="31"/>
      <c r="S49" s="31"/>
      <c r="T49" s="31">
        <f t="shared" si="26"/>
        <v>0</v>
      </c>
      <c r="U49" s="31">
        <f t="shared" si="19"/>
        <v>0</v>
      </c>
      <c r="V49" s="31">
        <f t="shared" si="16"/>
        <v>113.6032212427903</v>
      </c>
      <c r="W49" s="111">
        <f t="shared" si="22"/>
        <v>113.6032212427903</v>
      </c>
      <c r="X49" s="85"/>
      <c r="Y49" s="85">
        <v>1898</v>
      </c>
      <c r="Z49" s="181"/>
      <c r="AA49" s="74"/>
      <c r="AB49" s="74"/>
      <c r="AD49" s="74">
        <f t="shared" si="20"/>
        <v>0</v>
      </c>
      <c r="AE49" s="74">
        <f t="shared" si="17"/>
        <v>92.948090107737514</v>
      </c>
      <c r="AF49" s="74">
        <f t="shared" si="27"/>
        <v>0</v>
      </c>
      <c r="AG49" s="111">
        <f t="shared" si="23"/>
        <v>92.948090107737514</v>
      </c>
      <c r="AH49" s="169"/>
    </row>
    <row r="50" spans="1:34" ht="12.95" customHeight="1" x14ac:dyDescent="0.2">
      <c r="A50" s="23">
        <v>43</v>
      </c>
      <c r="B50" s="86" t="s">
        <v>88</v>
      </c>
      <c r="C50" s="139" t="s">
        <v>30</v>
      </c>
      <c r="D50" s="64">
        <v>6551</v>
      </c>
      <c r="E50" s="72">
        <v>5687</v>
      </c>
      <c r="F50" s="82"/>
      <c r="G50" s="31"/>
      <c r="H50" s="31"/>
      <c r="I50" s="31"/>
      <c r="J50" s="31">
        <f t="shared" si="24"/>
        <v>384.76713653952459</v>
      </c>
      <c r="K50" s="31">
        <f t="shared" si="25"/>
        <v>346.43969134966829</v>
      </c>
      <c r="L50" s="31">
        <f t="shared" si="18"/>
        <v>0</v>
      </c>
      <c r="M50" s="111">
        <f t="shared" si="21"/>
        <v>731.20682788919294</v>
      </c>
      <c r="N50" s="119">
        <v>5687</v>
      </c>
      <c r="O50" s="82"/>
      <c r="P50" s="82"/>
      <c r="Q50" s="31"/>
      <c r="R50" s="31"/>
      <c r="S50" s="31"/>
      <c r="T50" s="31">
        <f t="shared" si="26"/>
        <v>327.19304183024229</v>
      </c>
      <c r="U50" s="31">
        <f t="shared" si="19"/>
        <v>0</v>
      </c>
      <c r="V50" s="31">
        <f t="shared" si="16"/>
        <v>0</v>
      </c>
      <c r="W50" s="111">
        <f t="shared" si="22"/>
        <v>327.19304183024229</v>
      </c>
      <c r="X50" s="82"/>
      <c r="Y50" s="82"/>
      <c r="Z50" s="182"/>
      <c r="AA50" s="74"/>
      <c r="AB50" s="74"/>
      <c r="AD50" s="74">
        <f t="shared" si="20"/>
        <v>0</v>
      </c>
      <c r="AE50" s="74">
        <f t="shared" si="17"/>
        <v>0</v>
      </c>
      <c r="AF50" s="74">
        <f t="shared" si="27"/>
        <v>0</v>
      </c>
      <c r="AG50" s="111">
        <f t="shared" si="23"/>
        <v>0</v>
      </c>
      <c r="AH50" s="169"/>
    </row>
    <row r="51" spans="1:34" ht="12.95" customHeight="1" x14ac:dyDescent="0.2">
      <c r="A51" s="23">
        <v>44</v>
      </c>
      <c r="B51" s="70" t="s">
        <v>107</v>
      </c>
      <c r="C51" s="87" t="s">
        <v>35</v>
      </c>
      <c r="D51" s="82"/>
      <c r="E51" s="64">
        <v>4600</v>
      </c>
      <c r="F51" s="82"/>
      <c r="G51" s="74"/>
      <c r="H51" s="74"/>
      <c r="I51" s="31"/>
      <c r="J51" s="74">
        <f t="shared" si="24"/>
        <v>0</v>
      </c>
      <c r="K51" s="31">
        <f t="shared" si="25"/>
        <v>280.22201164207394</v>
      </c>
      <c r="L51" s="31">
        <f t="shared" si="18"/>
        <v>0</v>
      </c>
      <c r="M51" s="111">
        <f t="shared" si="21"/>
        <v>280.22201164207394</v>
      </c>
      <c r="N51" s="118">
        <v>4600</v>
      </c>
      <c r="O51" s="82"/>
      <c r="P51" s="82"/>
      <c r="Q51" s="74"/>
      <c r="R51" s="31"/>
      <c r="S51" s="31"/>
      <c r="T51" s="31">
        <f t="shared" si="26"/>
        <v>264.65412210640312</v>
      </c>
      <c r="U51" s="31">
        <f t="shared" si="19"/>
        <v>0</v>
      </c>
      <c r="V51" s="31">
        <f t="shared" si="16"/>
        <v>0</v>
      </c>
      <c r="W51" s="111">
        <f t="shared" si="22"/>
        <v>264.65412210640312</v>
      </c>
      <c r="X51" s="82"/>
      <c r="Y51" s="82"/>
      <c r="Z51" s="182"/>
      <c r="AA51" s="74"/>
      <c r="AB51" s="74"/>
      <c r="AD51" s="74">
        <f t="shared" si="20"/>
        <v>0</v>
      </c>
      <c r="AE51" s="74">
        <f t="shared" si="17"/>
        <v>0</v>
      </c>
      <c r="AF51" s="74">
        <f t="shared" si="27"/>
        <v>0</v>
      </c>
      <c r="AG51" s="111">
        <f t="shared" si="23"/>
        <v>0</v>
      </c>
      <c r="AH51" s="169"/>
    </row>
    <row r="52" spans="1:34" ht="12.95" customHeight="1" x14ac:dyDescent="0.2">
      <c r="A52" s="23">
        <v>45</v>
      </c>
      <c r="B52" s="70" t="s">
        <v>128</v>
      </c>
      <c r="C52" s="87" t="s">
        <v>46</v>
      </c>
      <c r="D52" s="64">
        <v>4454</v>
      </c>
      <c r="E52" s="72">
        <v>4118</v>
      </c>
      <c r="F52" s="85"/>
      <c r="G52" s="31"/>
      <c r="H52" s="31"/>
      <c r="I52" s="31"/>
      <c r="J52" s="31">
        <f t="shared" si="24"/>
        <v>261.60171365395246</v>
      </c>
      <c r="K52" s="31">
        <f t="shared" si="25"/>
        <v>250.85961824827402</v>
      </c>
      <c r="L52" s="31">
        <f t="shared" si="18"/>
        <v>0</v>
      </c>
      <c r="M52" s="111">
        <f t="shared" si="21"/>
        <v>512.46133190222645</v>
      </c>
      <c r="N52" s="119">
        <v>4118</v>
      </c>
      <c r="O52" s="85"/>
      <c r="P52" s="85"/>
      <c r="Q52" s="31"/>
      <c r="R52" s="31"/>
      <c r="S52" s="31"/>
      <c r="T52" s="31">
        <f t="shared" si="26"/>
        <v>236.92297279003657</v>
      </c>
      <c r="U52" s="31">
        <f t="shared" si="19"/>
        <v>0</v>
      </c>
      <c r="V52" s="31">
        <f t="shared" si="16"/>
        <v>0</v>
      </c>
      <c r="W52" s="111">
        <f t="shared" si="22"/>
        <v>236.92297279003657</v>
      </c>
      <c r="X52" s="85"/>
      <c r="Y52" s="85"/>
      <c r="Z52" s="182"/>
      <c r="AA52" s="74"/>
      <c r="AB52" s="74"/>
      <c r="AD52" s="74">
        <f t="shared" si="20"/>
        <v>0</v>
      </c>
      <c r="AE52" s="74">
        <f t="shared" si="17"/>
        <v>0</v>
      </c>
      <c r="AF52" s="74">
        <f t="shared" si="27"/>
        <v>0</v>
      </c>
      <c r="AG52" s="111">
        <f t="shared" si="23"/>
        <v>0</v>
      </c>
      <c r="AH52" s="169"/>
    </row>
    <row r="53" spans="1:34" ht="12.95" customHeight="1" x14ac:dyDescent="0.2">
      <c r="A53" s="23">
        <v>46</v>
      </c>
      <c r="B53" s="70" t="s">
        <v>99</v>
      </c>
      <c r="C53" s="87" t="s">
        <v>30</v>
      </c>
      <c r="D53" s="64"/>
      <c r="E53" s="64">
        <v>1789</v>
      </c>
      <c r="F53" s="82"/>
      <c r="G53" s="31"/>
      <c r="H53" s="31"/>
      <c r="I53" s="31"/>
      <c r="J53" s="31">
        <f t="shared" si="24"/>
        <v>0</v>
      </c>
      <c r="K53" s="31">
        <f t="shared" si="25"/>
        <v>108.98199539731961</v>
      </c>
      <c r="L53" s="31">
        <f t="shared" si="18"/>
        <v>0</v>
      </c>
      <c r="M53" s="111">
        <f t="shared" si="21"/>
        <v>108.98199539731961</v>
      </c>
      <c r="N53" s="118">
        <v>1789</v>
      </c>
      <c r="O53" s="82"/>
      <c r="P53" s="82"/>
      <c r="Q53" s="31"/>
      <c r="R53" s="31"/>
      <c r="S53" s="31"/>
      <c r="T53" s="31">
        <f t="shared" si="26"/>
        <v>102.92744009746852</v>
      </c>
      <c r="U53" s="31">
        <f t="shared" si="19"/>
        <v>0</v>
      </c>
      <c r="V53" s="31">
        <f t="shared" si="16"/>
        <v>0</v>
      </c>
      <c r="W53" s="111">
        <f t="shared" si="22"/>
        <v>102.92744009746852</v>
      </c>
      <c r="X53" s="82"/>
      <c r="Y53" s="82"/>
      <c r="Z53" s="182"/>
      <c r="AA53" s="74"/>
      <c r="AB53" s="74"/>
      <c r="AD53" s="74">
        <f t="shared" si="20"/>
        <v>0</v>
      </c>
      <c r="AE53" s="74">
        <f t="shared" si="17"/>
        <v>0</v>
      </c>
      <c r="AF53" s="74">
        <f t="shared" si="27"/>
        <v>0</v>
      </c>
      <c r="AG53" s="111">
        <f t="shared" si="23"/>
        <v>0</v>
      </c>
      <c r="AH53" s="169"/>
    </row>
    <row r="54" spans="1:34" ht="12.95" customHeight="1" x14ac:dyDescent="0.2">
      <c r="A54" s="23">
        <v>47</v>
      </c>
      <c r="B54" s="70" t="s">
        <v>89</v>
      </c>
      <c r="C54" s="70" t="s">
        <v>30</v>
      </c>
      <c r="D54" s="71">
        <v>5140</v>
      </c>
      <c r="E54" s="85"/>
      <c r="F54" s="85"/>
      <c r="G54" s="31"/>
      <c r="H54" s="31"/>
      <c r="I54" s="31"/>
      <c r="J54" s="31">
        <f t="shared" si="24"/>
        <v>301.89331122166942</v>
      </c>
      <c r="K54" s="31">
        <f t="shared" si="25"/>
        <v>0</v>
      </c>
      <c r="L54" s="31">
        <f t="shared" si="18"/>
        <v>0</v>
      </c>
      <c r="M54" s="111">
        <f t="shared" si="21"/>
        <v>301.89331122166942</v>
      </c>
      <c r="N54" s="120"/>
      <c r="O54" s="85"/>
      <c r="P54" s="85"/>
      <c r="Q54" s="31"/>
      <c r="R54" s="31"/>
      <c r="S54" s="31"/>
      <c r="T54" s="31">
        <f t="shared" si="26"/>
        <v>0</v>
      </c>
      <c r="U54" s="31">
        <f t="shared" si="19"/>
        <v>0</v>
      </c>
      <c r="V54" s="31">
        <f t="shared" ref="V54:V85" si="28">P54/P$2*P$5*V$5</f>
        <v>0</v>
      </c>
      <c r="W54" s="111">
        <f t="shared" si="22"/>
        <v>0</v>
      </c>
      <c r="X54" s="85"/>
      <c r="Y54" s="85"/>
      <c r="Z54" s="182"/>
      <c r="AA54" s="74"/>
      <c r="AB54" s="74"/>
      <c r="AD54" s="74">
        <f t="shared" si="20"/>
        <v>0</v>
      </c>
      <c r="AE54" s="74">
        <f t="shared" ref="AE54:AE85" si="29">Y54/Y$2*Y$5*AE$5</f>
        <v>0</v>
      </c>
      <c r="AF54" s="74">
        <f t="shared" si="27"/>
        <v>0</v>
      </c>
      <c r="AG54" s="111">
        <f t="shared" si="23"/>
        <v>0</v>
      </c>
      <c r="AH54" s="169"/>
    </row>
    <row r="55" spans="1:34" ht="12.95" customHeight="1" x14ac:dyDescent="0.2">
      <c r="A55" s="23">
        <v>48</v>
      </c>
      <c r="B55" s="70" t="s">
        <v>97</v>
      </c>
      <c r="C55" s="70" t="s">
        <v>46</v>
      </c>
      <c r="D55" s="72">
        <v>1892</v>
      </c>
      <c r="E55" s="85"/>
      <c r="F55" s="85"/>
      <c r="G55" s="31"/>
      <c r="H55" s="31"/>
      <c r="I55" s="31"/>
      <c r="J55" s="31">
        <f t="shared" si="24"/>
        <v>111.12493090105029</v>
      </c>
      <c r="K55" s="31">
        <f t="shared" si="25"/>
        <v>0</v>
      </c>
      <c r="L55" s="31">
        <f t="shared" si="18"/>
        <v>0</v>
      </c>
      <c r="M55" s="111">
        <f t="shared" si="21"/>
        <v>111.12493090105029</v>
      </c>
      <c r="N55" s="120"/>
      <c r="O55" s="85"/>
      <c r="P55" s="85"/>
      <c r="Q55" s="31"/>
      <c r="R55" s="31"/>
      <c r="S55" s="31"/>
      <c r="T55" s="31">
        <f t="shared" si="26"/>
        <v>0</v>
      </c>
      <c r="U55" s="31">
        <f t="shared" si="19"/>
        <v>0</v>
      </c>
      <c r="V55" s="31">
        <f t="shared" si="28"/>
        <v>0</v>
      </c>
      <c r="W55" s="111">
        <f t="shared" si="22"/>
        <v>0</v>
      </c>
      <c r="X55" s="85"/>
      <c r="Y55" s="85"/>
      <c r="Z55" s="182"/>
      <c r="AA55" s="74"/>
      <c r="AB55" s="74"/>
      <c r="AD55" s="74">
        <f t="shared" si="20"/>
        <v>0</v>
      </c>
      <c r="AE55" s="74">
        <f t="shared" si="29"/>
        <v>0</v>
      </c>
      <c r="AF55" s="74">
        <f t="shared" si="27"/>
        <v>0</v>
      </c>
      <c r="AG55" s="111">
        <f t="shared" si="23"/>
        <v>0</v>
      </c>
      <c r="AH55" s="169"/>
    </row>
    <row r="56" spans="1:34" ht="12.95" customHeight="1" x14ac:dyDescent="0.2">
      <c r="A56" s="23">
        <v>49</v>
      </c>
      <c r="B56" s="70" t="s">
        <v>47</v>
      </c>
      <c r="C56" s="70" t="s">
        <v>30</v>
      </c>
      <c r="D56" s="85"/>
      <c r="E56" s="28"/>
      <c r="F56" s="85"/>
      <c r="G56" s="31">
        <f>$AN$20</f>
        <v>9.6762703150911911</v>
      </c>
      <c r="H56" s="31"/>
      <c r="I56" s="31"/>
      <c r="J56" s="31">
        <f t="shared" si="24"/>
        <v>0</v>
      </c>
      <c r="K56" s="31">
        <f t="shared" si="25"/>
        <v>0</v>
      </c>
      <c r="L56" s="31">
        <f t="shared" si="18"/>
        <v>0</v>
      </c>
      <c r="M56" s="111">
        <f t="shared" si="21"/>
        <v>9.6762703150911911</v>
      </c>
      <c r="N56" s="112"/>
      <c r="O56" s="85"/>
      <c r="P56" s="85"/>
      <c r="Q56" s="31"/>
      <c r="R56" s="31"/>
      <c r="S56" s="31"/>
      <c r="T56" s="31">
        <f t="shared" si="26"/>
        <v>0</v>
      </c>
      <c r="U56" s="31">
        <f t="shared" si="19"/>
        <v>0</v>
      </c>
      <c r="V56" s="31">
        <f t="shared" si="28"/>
        <v>0</v>
      </c>
      <c r="W56" s="111">
        <f t="shared" si="22"/>
        <v>0</v>
      </c>
      <c r="X56" s="85"/>
      <c r="Y56" s="85"/>
      <c r="Z56" s="182"/>
      <c r="AA56" s="74"/>
      <c r="AB56" s="74"/>
      <c r="AD56" s="74">
        <f t="shared" si="20"/>
        <v>0</v>
      </c>
      <c r="AE56" s="74">
        <f t="shared" si="29"/>
        <v>0</v>
      </c>
      <c r="AF56" s="74">
        <f t="shared" si="27"/>
        <v>0</v>
      </c>
      <c r="AG56" s="111">
        <f t="shared" si="23"/>
        <v>0</v>
      </c>
      <c r="AH56" s="169"/>
    </row>
    <row r="57" spans="1:34" ht="12.95" customHeight="1" x14ac:dyDescent="0.2">
      <c r="A57" s="23">
        <v>50</v>
      </c>
      <c r="B57" s="88" t="s">
        <v>42</v>
      </c>
      <c r="C57" s="76" t="s">
        <v>30</v>
      </c>
      <c r="D57" s="82"/>
      <c r="E57" s="82"/>
      <c r="F57" s="82"/>
      <c r="G57" s="31"/>
      <c r="H57" s="31"/>
      <c r="I57" s="31"/>
      <c r="J57" s="31">
        <f t="shared" si="24"/>
        <v>0</v>
      </c>
      <c r="K57" s="31">
        <f t="shared" si="25"/>
        <v>0</v>
      </c>
      <c r="L57" s="31">
        <f t="shared" si="18"/>
        <v>0</v>
      </c>
      <c r="M57" s="111">
        <f t="shared" si="21"/>
        <v>0</v>
      </c>
      <c r="N57" s="112"/>
      <c r="O57" s="82"/>
      <c r="P57" s="82"/>
      <c r="Q57" s="31"/>
      <c r="R57" s="31"/>
      <c r="S57" s="31"/>
      <c r="T57" s="31">
        <f t="shared" si="26"/>
        <v>0</v>
      </c>
      <c r="U57" s="31">
        <f t="shared" si="19"/>
        <v>0</v>
      </c>
      <c r="V57" s="31">
        <f t="shared" si="28"/>
        <v>0</v>
      </c>
      <c r="W57" s="111">
        <f t="shared" si="22"/>
        <v>0</v>
      </c>
      <c r="X57" s="82"/>
      <c r="Y57" s="82"/>
      <c r="Z57" s="182"/>
      <c r="AA57" s="74"/>
      <c r="AB57" s="74"/>
      <c r="AD57" s="74">
        <f t="shared" si="20"/>
        <v>0</v>
      </c>
      <c r="AE57" s="74">
        <f t="shared" si="29"/>
        <v>0</v>
      </c>
      <c r="AF57" s="74">
        <f t="shared" si="27"/>
        <v>0</v>
      </c>
      <c r="AG57" s="111">
        <f t="shared" si="23"/>
        <v>0</v>
      </c>
      <c r="AH57" s="169"/>
    </row>
    <row r="58" spans="1:34" ht="12.95" customHeight="1" x14ac:dyDescent="0.2">
      <c r="A58" s="23">
        <v>51</v>
      </c>
      <c r="B58" s="70" t="s">
        <v>58</v>
      </c>
      <c r="C58" s="70" t="s">
        <v>30</v>
      </c>
      <c r="D58" s="85"/>
      <c r="E58" s="85"/>
      <c r="F58" s="82"/>
      <c r="G58" s="31"/>
      <c r="H58" s="31"/>
      <c r="I58" s="31"/>
      <c r="J58" s="31">
        <f t="shared" si="24"/>
        <v>0</v>
      </c>
      <c r="K58" s="31">
        <f t="shared" si="25"/>
        <v>0</v>
      </c>
      <c r="L58" s="31">
        <f t="shared" si="18"/>
        <v>0</v>
      </c>
      <c r="M58" s="111">
        <f t="shared" si="21"/>
        <v>0</v>
      </c>
      <c r="N58" s="120"/>
      <c r="O58" s="82"/>
      <c r="P58" s="82"/>
      <c r="Q58" s="31"/>
      <c r="R58" s="31"/>
      <c r="S58" s="31"/>
      <c r="T58" s="31">
        <f t="shared" si="26"/>
        <v>0</v>
      </c>
      <c r="U58" s="31">
        <f t="shared" si="19"/>
        <v>0</v>
      </c>
      <c r="V58" s="31">
        <f t="shared" si="28"/>
        <v>0</v>
      </c>
      <c r="W58" s="111">
        <f t="shared" si="22"/>
        <v>0</v>
      </c>
      <c r="X58" s="82"/>
      <c r="Y58" s="82"/>
      <c r="Z58" s="182"/>
      <c r="AA58" s="74"/>
      <c r="AB58" s="74"/>
      <c r="AD58" s="74">
        <f t="shared" si="20"/>
        <v>0</v>
      </c>
      <c r="AE58" s="74">
        <f t="shared" si="29"/>
        <v>0</v>
      </c>
      <c r="AF58" s="74">
        <f t="shared" si="27"/>
        <v>0</v>
      </c>
      <c r="AG58" s="111">
        <f t="shared" si="23"/>
        <v>0</v>
      </c>
      <c r="AH58" s="169"/>
    </row>
    <row r="59" spans="1:34" ht="12.95" customHeight="1" x14ac:dyDescent="0.2">
      <c r="A59" s="23">
        <v>52</v>
      </c>
      <c r="B59" s="70" t="s">
        <v>87</v>
      </c>
      <c r="C59" s="87" t="s">
        <v>46</v>
      </c>
      <c r="D59" s="64"/>
      <c r="E59" s="85"/>
      <c r="F59" s="85"/>
      <c r="G59" s="31"/>
      <c r="H59" s="31"/>
      <c r="I59" s="31"/>
      <c r="J59" s="31">
        <f t="shared" si="24"/>
        <v>0</v>
      </c>
      <c r="K59" s="31">
        <f t="shared" si="25"/>
        <v>0</v>
      </c>
      <c r="L59" s="31">
        <f t="shared" si="18"/>
        <v>0</v>
      </c>
      <c r="M59" s="111">
        <f t="shared" si="21"/>
        <v>0</v>
      </c>
      <c r="N59" s="120"/>
      <c r="O59" s="85"/>
      <c r="P59" s="85"/>
      <c r="Q59" s="31"/>
      <c r="R59" s="31"/>
      <c r="S59" s="31"/>
      <c r="T59" s="31">
        <f t="shared" si="26"/>
        <v>0</v>
      </c>
      <c r="U59" s="31">
        <f t="shared" si="19"/>
        <v>0</v>
      </c>
      <c r="V59" s="31">
        <f t="shared" si="28"/>
        <v>0</v>
      </c>
      <c r="W59" s="111">
        <f t="shared" si="22"/>
        <v>0</v>
      </c>
      <c r="X59" s="85"/>
      <c r="Y59" s="85"/>
      <c r="Z59" s="182"/>
      <c r="AA59" s="74"/>
      <c r="AB59" s="74"/>
      <c r="AD59" s="74">
        <f t="shared" si="20"/>
        <v>0</v>
      </c>
      <c r="AE59" s="74">
        <f t="shared" si="29"/>
        <v>0</v>
      </c>
      <c r="AF59" s="74">
        <f t="shared" si="27"/>
        <v>0</v>
      </c>
      <c r="AG59" s="111">
        <f t="shared" si="23"/>
        <v>0</v>
      </c>
      <c r="AH59" s="169"/>
    </row>
    <row r="60" spans="1:34" ht="12.95" customHeight="1" x14ac:dyDescent="0.2">
      <c r="A60" s="23">
        <v>53</v>
      </c>
      <c r="B60" s="70" t="s">
        <v>66</v>
      </c>
      <c r="C60" s="70" t="s">
        <v>30</v>
      </c>
      <c r="D60" s="72"/>
      <c r="E60" s="85"/>
      <c r="F60" s="85"/>
      <c r="G60" s="31"/>
      <c r="H60" s="31"/>
      <c r="I60" s="31"/>
      <c r="J60" s="31">
        <f t="shared" si="24"/>
        <v>0</v>
      </c>
      <c r="K60" s="31">
        <f t="shared" si="25"/>
        <v>0</v>
      </c>
      <c r="L60" s="31">
        <f t="shared" si="18"/>
        <v>0</v>
      </c>
      <c r="M60" s="111">
        <f t="shared" si="21"/>
        <v>0</v>
      </c>
      <c r="N60" s="120"/>
      <c r="O60" s="85"/>
      <c r="P60" s="85"/>
      <c r="Q60" s="31"/>
      <c r="R60" s="31"/>
      <c r="S60" s="31"/>
      <c r="T60" s="31">
        <f t="shared" si="26"/>
        <v>0</v>
      </c>
      <c r="U60" s="31">
        <f t="shared" si="19"/>
        <v>0</v>
      </c>
      <c r="V60" s="31">
        <f t="shared" si="28"/>
        <v>0</v>
      </c>
      <c r="W60" s="111">
        <f t="shared" si="22"/>
        <v>0</v>
      </c>
      <c r="X60" s="85"/>
      <c r="Y60" s="85"/>
      <c r="Z60" s="182"/>
      <c r="AA60" s="74"/>
      <c r="AB60" s="74"/>
      <c r="AD60" s="74">
        <f t="shared" si="20"/>
        <v>0</v>
      </c>
      <c r="AE60" s="74">
        <f t="shared" si="29"/>
        <v>0</v>
      </c>
      <c r="AF60" s="74">
        <f t="shared" si="27"/>
        <v>0</v>
      </c>
      <c r="AG60" s="111">
        <f t="shared" si="23"/>
        <v>0</v>
      </c>
      <c r="AH60" s="169"/>
    </row>
    <row r="61" spans="1:34" ht="12.95" customHeight="1" x14ac:dyDescent="0.2">
      <c r="A61" s="23">
        <v>54</v>
      </c>
      <c r="B61" s="70" t="s">
        <v>94</v>
      </c>
      <c r="C61" s="87" t="s">
        <v>30</v>
      </c>
      <c r="D61" s="64"/>
      <c r="E61" s="82"/>
      <c r="F61" s="28"/>
      <c r="G61" s="31"/>
      <c r="H61" s="31"/>
      <c r="I61" s="31"/>
      <c r="J61" s="31">
        <f t="shared" si="24"/>
        <v>0</v>
      </c>
      <c r="K61" s="31">
        <f t="shared" si="25"/>
        <v>0</v>
      </c>
      <c r="L61" s="31">
        <f t="shared" si="18"/>
        <v>0</v>
      </c>
      <c r="M61" s="111">
        <f t="shared" si="21"/>
        <v>0</v>
      </c>
      <c r="N61" s="112"/>
      <c r="O61" s="28"/>
      <c r="P61" s="28"/>
      <c r="Q61" s="31"/>
      <c r="R61" s="31"/>
      <c r="S61" s="31"/>
      <c r="T61" s="31">
        <f t="shared" si="26"/>
        <v>0</v>
      </c>
      <c r="U61" s="31">
        <f t="shared" si="19"/>
        <v>0</v>
      </c>
      <c r="V61" s="31">
        <f t="shared" si="28"/>
        <v>0</v>
      </c>
      <c r="W61" s="111">
        <f t="shared" si="22"/>
        <v>0</v>
      </c>
      <c r="X61" s="82"/>
      <c r="Y61" s="82"/>
      <c r="Z61" s="182"/>
      <c r="AA61" s="74"/>
      <c r="AB61" s="74"/>
      <c r="AD61" s="74">
        <f t="shared" si="20"/>
        <v>0</v>
      </c>
      <c r="AE61" s="74">
        <f t="shared" si="29"/>
        <v>0</v>
      </c>
      <c r="AF61" s="74">
        <f t="shared" si="27"/>
        <v>0</v>
      </c>
      <c r="AG61" s="111">
        <f t="shared" si="23"/>
        <v>0</v>
      </c>
      <c r="AH61" s="169"/>
    </row>
    <row r="62" spans="1:34" ht="12.95" customHeight="1" x14ac:dyDescent="0.2">
      <c r="A62" s="23">
        <v>55</v>
      </c>
      <c r="B62" s="70" t="s">
        <v>80</v>
      </c>
      <c r="C62" s="70" t="s">
        <v>30</v>
      </c>
      <c r="D62" s="72"/>
      <c r="E62" s="85"/>
      <c r="F62" s="82"/>
      <c r="G62" s="31"/>
      <c r="H62" s="31"/>
      <c r="I62" s="31"/>
      <c r="J62" s="31">
        <f t="shared" si="24"/>
        <v>0</v>
      </c>
      <c r="K62" s="31">
        <f t="shared" si="25"/>
        <v>0</v>
      </c>
      <c r="L62" s="31">
        <f t="shared" si="18"/>
        <v>0</v>
      </c>
      <c r="M62" s="111">
        <f t="shared" si="21"/>
        <v>0</v>
      </c>
      <c r="N62" s="120"/>
      <c r="O62" s="82"/>
      <c r="P62" s="82"/>
      <c r="Q62" s="31"/>
      <c r="R62" s="31"/>
      <c r="S62" s="31"/>
      <c r="T62" s="31">
        <f t="shared" si="26"/>
        <v>0</v>
      </c>
      <c r="U62" s="31">
        <f t="shared" si="19"/>
        <v>0</v>
      </c>
      <c r="V62" s="31">
        <f t="shared" si="28"/>
        <v>0</v>
      </c>
      <c r="W62" s="111">
        <f t="shared" si="22"/>
        <v>0</v>
      </c>
      <c r="X62" s="82"/>
      <c r="Y62" s="82"/>
      <c r="Z62" s="182"/>
      <c r="AA62" s="74"/>
      <c r="AB62" s="74"/>
      <c r="AD62" s="74">
        <f t="shared" si="20"/>
        <v>0</v>
      </c>
      <c r="AE62" s="74">
        <f t="shared" si="29"/>
        <v>0</v>
      </c>
      <c r="AF62" s="74">
        <f t="shared" si="27"/>
        <v>0</v>
      </c>
      <c r="AG62" s="111">
        <f t="shared" si="23"/>
        <v>0</v>
      </c>
      <c r="AH62" s="169"/>
    </row>
    <row r="63" spans="1:34" ht="12.95" customHeight="1" x14ac:dyDescent="0.2">
      <c r="A63" s="23">
        <v>56</v>
      </c>
      <c r="B63" s="70" t="s">
        <v>90</v>
      </c>
      <c r="C63" s="87" t="s">
        <v>46</v>
      </c>
      <c r="D63" s="64"/>
      <c r="E63" s="82"/>
      <c r="F63" s="82"/>
      <c r="G63" s="31"/>
      <c r="H63" s="31"/>
      <c r="I63" s="31"/>
      <c r="J63" s="31">
        <f t="shared" si="24"/>
        <v>0</v>
      </c>
      <c r="K63" s="31">
        <f t="shared" si="25"/>
        <v>0</v>
      </c>
      <c r="L63" s="31">
        <f t="shared" si="18"/>
        <v>0</v>
      </c>
      <c r="M63" s="111">
        <f t="shared" si="21"/>
        <v>0</v>
      </c>
      <c r="N63" s="112"/>
      <c r="O63" s="82"/>
      <c r="P63" s="82"/>
      <c r="Q63" s="31"/>
      <c r="R63" s="31"/>
      <c r="S63" s="31"/>
      <c r="T63" s="31">
        <f t="shared" si="26"/>
        <v>0</v>
      </c>
      <c r="U63" s="31">
        <f t="shared" si="19"/>
        <v>0</v>
      </c>
      <c r="V63" s="31">
        <f t="shared" si="28"/>
        <v>0</v>
      </c>
      <c r="W63" s="111">
        <f t="shared" si="22"/>
        <v>0</v>
      </c>
      <c r="X63" s="82"/>
      <c r="Y63" s="82"/>
      <c r="Z63" s="182"/>
      <c r="AA63" s="74"/>
      <c r="AB63" s="74"/>
      <c r="AD63" s="74">
        <f t="shared" si="20"/>
        <v>0</v>
      </c>
      <c r="AE63" s="74">
        <f t="shared" si="29"/>
        <v>0</v>
      </c>
      <c r="AF63" s="74">
        <f t="shared" si="27"/>
        <v>0</v>
      </c>
      <c r="AG63" s="111">
        <f t="shared" si="23"/>
        <v>0</v>
      </c>
      <c r="AH63" s="169"/>
    </row>
    <row r="64" spans="1:34" ht="12.95" customHeight="1" x14ac:dyDescent="0.2">
      <c r="A64" s="23">
        <v>57</v>
      </c>
      <c r="B64" s="70" t="s">
        <v>34</v>
      </c>
      <c r="C64" s="87" t="s">
        <v>35</v>
      </c>
      <c r="D64" s="64"/>
      <c r="E64" s="28"/>
      <c r="F64" s="82"/>
      <c r="G64" s="31"/>
      <c r="H64" s="31"/>
      <c r="I64" s="31"/>
      <c r="J64" s="31">
        <f t="shared" si="24"/>
        <v>0</v>
      </c>
      <c r="K64" s="31">
        <f t="shared" si="25"/>
        <v>0</v>
      </c>
      <c r="L64" s="31">
        <f t="shared" si="18"/>
        <v>0</v>
      </c>
      <c r="M64" s="111">
        <f t="shared" si="21"/>
        <v>0</v>
      </c>
      <c r="N64" s="112"/>
      <c r="O64" s="82"/>
      <c r="P64" s="82"/>
      <c r="Q64" s="31"/>
      <c r="R64" s="31"/>
      <c r="S64" s="31"/>
      <c r="T64" s="31">
        <f t="shared" si="26"/>
        <v>0</v>
      </c>
      <c r="U64" s="31">
        <f t="shared" si="19"/>
        <v>0</v>
      </c>
      <c r="V64" s="31">
        <f t="shared" si="28"/>
        <v>0</v>
      </c>
      <c r="W64" s="111">
        <f t="shared" si="22"/>
        <v>0</v>
      </c>
      <c r="X64" s="82"/>
      <c r="Y64" s="82"/>
      <c r="Z64" s="182"/>
      <c r="AA64" s="74"/>
      <c r="AB64" s="74"/>
      <c r="AD64" s="74">
        <f t="shared" si="20"/>
        <v>0</v>
      </c>
      <c r="AE64" s="74">
        <f t="shared" si="29"/>
        <v>0</v>
      </c>
      <c r="AF64" s="74">
        <f t="shared" si="27"/>
        <v>0</v>
      </c>
      <c r="AG64" s="111">
        <f t="shared" si="23"/>
        <v>0</v>
      </c>
      <c r="AH64" s="169"/>
    </row>
    <row r="65" spans="1:34" ht="12.95" customHeight="1" x14ac:dyDescent="0.2">
      <c r="A65" s="23">
        <v>58</v>
      </c>
      <c r="B65" s="67" t="s">
        <v>31</v>
      </c>
      <c r="C65" s="70" t="s">
        <v>32</v>
      </c>
      <c r="D65" s="72"/>
      <c r="E65" s="82"/>
      <c r="F65" s="85"/>
      <c r="G65" s="31"/>
      <c r="H65" s="31"/>
      <c r="I65" s="31"/>
      <c r="J65" s="31">
        <f t="shared" si="24"/>
        <v>0</v>
      </c>
      <c r="K65" s="31">
        <f t="shared" si="25"/>
        <v>0</v>
      </c>
      <c r="L65" s="31">
        <f t="shared" si="18"/>
        <v>0</v>
      </c>
      <c r="M65" s="111">
        <f t="shared" si="21"/>
        <v>0</v>
      </c>
      <c r="N65" s="112"/>
      <c r="O65" s="85"/>
      <c r="P65" s="85"/>
      <c r="Q65" s="31"/>
      <c r="R65" s="31"/>
      <c r="S65" s="31"/>
      <c r="T65" s="31">
        <f t="shared" si="26"/>
        <v>0</v>
      </c>
      <c r="U65" s="31">
        <f t="shared" si="19"/>
        <v>0</v>
      </c>
      <c r="V65" s="31">
        <f t="shared" si="28"/>
        <v>0</v>
      </c>
      <c r="W65" s="111">
        <f t="shared" si="22"/>
        <v>0</v>
      </c>
      <c r="X65" s="85"/>
      <c r="Y65" s="85"/>
      <c r="Z65" s="182"/>
      <c r="AA65" s="74"/>
      <c r="AB65" s="74"/>
      <c r="AD65" s="74">
        <f t="shared" si="20"/>
        <v>0</v>
      </c>
      <c r="AE65" s="74">
        <f t="shared" si="29"/>
        <v>0</v>
      </c>
      <c r="AF65" s="74">
        <f t="shared" si="27"/>
        <v>0</v>
      </c>
      <c r="AG65" s="111">
        <f t="shared" si="23"/>
        <v>0</v>
      </c>
      <c r="AH65" s="169"/>
    </row>
    <row r="66" spans="1:34" ht="12.95" customHeight="1" x14ac:dyDescent="0.2">
      <c r="A66" s="23">
        <v>59</v>
      </c>
      <c r="B66" s="70" t="s">
        <v>49</v>
      </c>
      <c r="C66" s="87" t="s">
        <v>50</v>
      </c>
      <c r="D66" s="64"/>
      <c r="E66" s="82"/>
      <c r="F66" s="82"/>
      <c r="G66" s="31"/>
      <c r="H66" s="31"/>
      <c r="I66" s="31"/>
      <c r="J66" s="31">
        <f t="shared" si="24"/>
        <v>0</v>
      </c>
      <c r="K66" s="31">
        <f t="shared" si="25"/>
        <v>0</v>
      </c>
      <c r="L66" s="31">
        <f t="shared" si="18"/>
        <v>0</v>
      </c>
      <c r="M66" s="111">
        <f t="shared" si="21"/>
        <v>0</v>
      </c>
      <c r="N66" s="112"/>
      <c r="O66" s="82"/>
      <c r="P66" s="82"/>
      <c r="Q66" s="31"/>
      <c r="R66" s="31"/>
      <c r="S66" s="31"/>
      <c r="T66" s="31">
        <f t="shared" si="26"/>
        <v>0</v>
      </c>
      <c r="U66" s="31">
        <f t="shared" si="19"/>
        <v>0</v>
      </c>
      <c r="V66" s="31">
        <f t="shared" si="28"/>
        <v>0</v>
      </c>
      <c r="W66" s="111">
        <f t="shared" si="22"/>
        <v>0</v>
      </c>
      <c r="X66" s="82"/>
      <c r="Y66" s="82"/>
      <c r="Z66" s="182"/>
      <c r="AA66" s="74"/>
      <c r="AB66" s="74"/>
      <c r="AD66" s="74">
        <f t="shared" si="20"/>
        <v>0</v>
      </c>
      <c r="AE66" s="74">
        <f t="shared" si="29"/>
        <v>0</v>
      </c>
      <c r="AF66" s="74">
        <f t="shared" si="27"/>
        <v>0</v>
      </c>
      <c r="AG66" s="111">
        <f t="shared" si="23"/>
        <v>0</v>
      </c>
      <c r="AH66" s="169"/>
    </row>
    <row r="67" spans="1:34" ht="12.95" customHeight="1" x14ac:dyDescent="0.2">
      <c r="A67" s="23">
        <v>60</v>
      </c>
      <c r="B67" s="87" t="s">
        <v>93</v>
      </c>
      <c r="C67" s="87" t="s">
        <v>32</v>
      </c>
      <c r="D67" s="64"/>
      <c r="E67" s="82"/>
      <c r="F67" s="82"/>
      <c r="G67" s="31"/>
      <c r="H67" s="31"/>
      <c r="I67" s="31"/>
      <c r="J67" s="31">
        <f t="shared" si="24"/>
        <v>0</v>
      </c>
      <c r="K67" s="31">
        <f t="shared" si="25"/>
        <v>0</v>
      </c>
      <c r="L67" s="31">
        <f t="shared" si="18"/>
        <v>0</v>
      </c>
      <c r="M67" s="111">
        <f t="shared" si="21"/>
        <v>0</v>
      </c>
      <c r="N67" s="112"/>
      <c r="O67" s="82"/>
      <c r="P67" s="82"/>
      <c r="Q67" s="31"/>
      <c r="R67" s="31"/>
      <c r="S67" s="31"/>
      <c r="T67" s="31">
        <f t="shared" si="26"/>
        <v>0</v>
      </c>
      <c r="U67" s="31">
        <f t="shared" si="19"/>
        <v>0</v>
      </c>
      <c r="V67" s="31">
        <f t="shared" si="28"/>
        <v>0</v>
      </c>
      <c r="W67" s="111">
        <f t="shared" si="22"/>
        <v>0</v>
      </c>
      <c r="X67" s="82"/>
      <c r="Y67" s="82"/>
      <c r="Z67" s="182"/>
      <c r="AA67" s="74"/>
      <c r="AB67" s="74"/>
      <c r="AD67" s="74">
        <f t="shared" si="20"/>
        <v>0</v>
      </c>
      <c r="AE67" s="74">
        <f t="shared" si="29"/>
        <v>0</v>
      </c>
      <c r="AF67" s="74">
        <f t="shared" si="27"/>
        <v>0</v>
      </c>
      <c r="AG67" s="111">
        <f t="shared" si="23"/>
        <v>0</v>
      </c>
      <c r="AH67" s="169"/>
    </row>
    <row r="68" spans="1:34" ht="12.95" customHeight="1" x14ac:dyDescent="0.2">
      <c r="A68" s="23">
        <v>61</v>
      </c>
      <c r="B68" s="87" t="s">
        <v>83</v>
      </c>
      <c r="C68" s="87" t="s">
        <v>30</v>
      </c>
      <c r="D68" s="64"/>
      <c r="E68" s="82"/>
      <c r="F68" s="82"/>
      <c r="G68" s="31"/>
      <c r="H68" s="31"/>
      <c r="I68" s="31"/>
      <c r="J68" s="31">
        <f t="shared" si="24"/>
        <v>0</v>
      </c>
      <c r="K68" s="31">
        <f t="shared" si="25"/>
        <v>0</v>
      </c>
      <c r="L68" s="31">
        <f t="shared" si="18"/>
        <v>0</v>
      </c>
      <c r="M68" s="111">
        <f t="shared" si="21"/>
        <v>0</v>
      </c>
      <c r="N68" s="112"/>
      <c r="O68" s="82"/>
      <c r="P68" s="82"/>
      <c r="Q68" s="31"/>
      <c r="R68" s="31"/>
      <c r="S68" s="31"/>
      <c r="T68" s="31">
        <f t="shared" si="26"/>
        <v>0</v>
      </c>
      <c r="U68" s="31">
        <f t="shared" si="19"/>
        <v>0</v>
      </c>
      <c r="V68" s="31">
        <f t="shared" si="28"/>
        <v>0</v>
      </c>
      <c r="W68" s="111">
        <f t="shared" si="22"/>
        <v>0</v>
      </c>
      <c r="X68" s="82"/>
      <c r="Y68" s="82"/>
      <c r="Z68" s="182"/>
      <c r="AA68" s="74"/>
      <c r="AB68" s="74"/>
      <c r="AD68" s="74">
        <f t="shared" si="20"/>
        <v>0</v>
      </c>
      <c r="AE68" s="74">
        <f t="shared" si="29"/>
        <v>0</v>
      </c>
      <c r="AF68" s="74">
        <f t="shared" si="27"/>
        <v>0</v>
      </c>
      <c r="AG68" s="111">
        <f t="shared" si="23"/>
        <v>0</v>
      </c>
      <c r="AH68" s="169"/>
    </row>
    <row r="69" spans="1:34" ht="12.95" customHeight="1" x14ac:dyDescent="0.2">
      <c r="A69" s="23">
        <v>62</v>
      </c>
      <c r="B69" s="87" t="s">
        <v>48</v>
      </c>
      <c r="C69" s="87" t="s">
        <v>30</v>
      </c>
      <c r="D69" s="64"/>
      <c r="E69" s="82"/>
      <c r="F69" s="82"/>
      <c r="G69" s="31"/>
      <c r="H69" s="31"/>
      <c r="I69" s="31"/>
      <c r="J69" s="31">
        <f t="shared" si="24"/>
        <v>0</v>
      </c>
      <c r="K69" s="31">
        <f t="shared" si="25"/>
        <v>0</v>
      </c>
      <c r="L69" s="31">
        <f t="shared" ref="L69:L100" si="30">F69/F$2*F$5*L$5</f>
        <v>0</v>
      </c>
      <c r="M69" s="111">
        <f t="shared" si="21"/>
        <v>0</v>
      </c>
      <c r="N69" s="112"/>
      <c r="O69" s="82"/>
      <c r="P69" s="82"/>
      <c r="Q69" s="31"/>
      <c r="R69" s="31"/>
      <c r="S69" s="31"/>
      <c r="T69" s="31">
        <f t="shared" si="26"/>
        <v>0</v>
      </c>
      <c r="U69" s="31">
        <f t="shared" ref="U69:U100" si="31">O69/O$2*O$5*U$5</f>
        <v>0</v>
      </c>
      <c r="V69" s="31">
        <f t="shared" si="28"/>
        <v>0</v>
      </c>
      <c r="W69" s="111">
        <f t="shared" si="22"/>
        <v>0</v>
      </c>
      <c r="X69" s="82"/>
      <c r="Y69" s="82"/>
      <c r="Z69" s="182"/>
      <c r="AA69" s="74"/>
      <c r="AB69" s="74"/>
      <c r="AD69" s="74">
        <f t="shared" ref="AD69:AD100" si="32">X69/X$2*X$5*AD$5</f>
        <v>0</v>
      </c>
      <c r="AE69" s="74">
        <f t="shared" si="29"/>
        <v>0</v>
      </c>
      <c r="AF69" s="74">
        <f t="shared" si="27"/>
        <v>0</v>
      </c>
      <c r="AG69" s="111">
        <f t="shared" si="23"/>
        <v>0</v>
      </c>
      <c r="AH69" s="169"/>
    </row>
    <row r="70" spans="1:34" ht="12.95" customHeight="1" thickBot="1" x14ac:dyDescent="0.25">
      <c r="A70" s="23">
        <v>63</v>
      </c>
      <c r="B70" s="87" t="s">
        <v>73</v>
      </c>
      <c r="C70" s="87" t="s">
        <v>30</v>
      </c>
      <c r="D70" s="82"/>
      <c r="E70" s="82"/>
      <c r="F70" s="82"/>
      <c r="G70" s="31"/>
      <c r="H70" s="31"/>
      <c r="I70" s="31"/>
      <c r="J70" s="31">
        <f t="shared" si="24"/>
        <v>0</v>
      </c>
      <c r="K70" s="31">
        <f t="shared" si="25"/>
        <v>0</v>
      </c>
      <c r="L70" s="31">
        <f t="shared" si="30"/>
        <v>0</v>
      </c>
      <c r="M70" s="111">
        <f t="shared" si="21"/>
        <v>0</v>
      </c>
      <c r="N70" s="112"/>
      <c r="O70" s="82"/>
      <c r="P70" s="82"/>
      <c r="Q70" s="31"/>
      <c r="R70" s="31"/>
      <c r="S70" s="31"/>
      <c r="T70" s="31">
        <f t="shared" si="26"/>
        <v>0</v>
      </c>
      <c r="U70" s="31">
        <f t="shared" si="31"/>
        <v>0</v>
      </c>
      <c r="V70" s="31">
        <f t="shared" si="28"/>
        <v>0</v>
      </c>
      <c r="W70" s="111">
        <f t="shared" si="22"/>
        <v>0</v>
      </c>
      <c r="X70" s="82"/>
      <c r="Y70" s="82"/>
      <c r="Z70" s="182"/>
      <c r="AA70" s="74"/>
      <c r="AB70" s="74"/>
      <c r="AD70" s="74">
        <f t="shared" si="32"/>
        <v>0</v>
      </c>
      <c r="AE70" s="74">
        <f t="shared" si="29"/>
        <v>0</v>
      </c>
      <c r="AF70" s="74">
        <f t="shared" si="27"/>
        <v>0</v>
      </c>
      <c r="AG70" s="111">
        <f t="shared" si="23"/>
        <v>0</v>
      </c>
      <c r="AH70" s="169"/>
    </row>
    <row r="71" spans="1:34" ht="12.95" customHeight="1" thickBot="1" x14ac:dyDescent="0.25">
      <c r="A71" s="23">
        <v>64</v>
      </c>
      <c r="B71" s="87" t="s">
        <v>56</v>
      </c>
      <c r="C71" s="87" t="s">
        <v>30</v>
      </c>
      <c r="D71" s="82"/>
      <c r="E71" s="82"/>
      <c r="F71" s="82"/>
      <c r="G71" s="31"/>
      <c r="H71" s="31"/>
      <c r="I71" s="31"/>
      <c r="J71" s="31">
        <f t="shared" si="24"/>
        <v>0</v>
      </c>
      <c r="K71" s="31">
        <f t="shared" si="25"/>
        <v>0</v>
      </c>
      <c r="L71" s="74">
        <f t="shared" si="30"/>
        <v>0</v>
      </c>
      <c r="M71" s="111">
        <f t="shared" si="21"/>
        <v>0</v>
      </c>
      <c r="N71" s="112"/>
      <c r="O71" s="82"/>
      <c r="P71" s="82"/>
      <c r="Q71" s="31"/>
      <c r="R71" s="31"/>
      <c r="S71" s="31"/>
      <c r="T71" s="31">
        <f t="shared" si="26"/>
        <v>0</v>
      </c>
      <c r="U71" s="31">
        <f t="shared" si="31"/>
        <v>0</v>
      </c>
      <c r="V71" s="31">
        <f t="shared" si="28"/>
        <v>0</v>
      </c>
      <c r="W71" s="111">
        <f t="shared" si="22"/>
        <v>0</v>
      </c>
      <c r="X71" s="82"/>
      <c r="Y71" s="82"/>
      <c r="Z71" s="185"/>
      <c r="AA71" s="74"/>
      <c r="AB71" s="74"/>
      <c r="AD71" s="74">
        <f t="shared" si="32"/>
        <v>0</v>
      </c>
      <c r="AE71" s="74">
        <f t="shared" si="29"/>
        <v>0</v>
      </c>
      <c r="AF71" s="74">
        <f t="shared" si="27"/>
        <v>0</v>
      </c>
      <c r="AG71" s="111">
        <f t="shared" si="23"/>
        <v>0</v>
      </c>
      <c r="AH71" s="169"/>
    </row>
    <row r="72" spans="1:34" ht="12.95" customHeight="1" thickBot="1" x14ac:dyDescent="0.25">
      <c r="A72" s="23">
        <v>65</v>
      </c>
      <c r="B72" s="87" t="s">
        <v>52</v>
      </c>
      <c r="C72" s="87" t="s">
        <v>30</v>
      </c>
      <c r="D72" s="82"/>
      <c r="E72" s="82"/>
      <c r="F72" s="28"/>
      <c r="G72" s="31"/>
      <c r="H72" s="31"/>
      <c r="I72" s="31"/>
      <c r="J72" s="31">
        <f t="shared" si="24"/>
        <v>0</v>
      </c>
      <c r="K72" s="31">
        <f t="shared" si="25"/>
        <v>0</v>
      </c>
      <c r="L72" s="31">
        <f t="shared" si="30"/>
        <v>0</v>
      </c>
      <c r="M72" s="111">
        <f t="shared" ref="M72:M103" si="33">SUM(J72+G72,K72+H72,L72+I72)-MIN(J72+G72,K72+H72,L72+I72)</f>
        <v>0</v>
      </c>
      <c r="N72" s="112"/>
      <c r="O72" s="28"/>
      <c r="P72" s="28"/>
      <c r="Q72" s="31"/>
      <c r="R72" s="31"/>
      <c r="S72" s="31"/>
      <c r="T72" s="31">
        <f t="shared" si="26"/>
        <v>0</v>
      </c>
      <c r="U72" s="31">
        <f t="shared" si="31"/>
        <v>0</v>
      </c>
      <c r="V72" s="31">
        <f t="shared" si="28"/>
        <v>0</v>
      </c>
      <c r="W72" s="111">
        <f t="shared" ref="W72:W103" si="34">SUM(T72+Q72,U72+R72,V72+S72)-MIN(T72+Q72,U72+R72,V72+S72)</f>
        <v>0</v>
      </c>
      <c r="X72" s="82"/>
      <c r="Y72" s="82"/>
      <c r="Z72" s="185"/>
      <c r="AA72" s="74"/>
      <c r="AB72" s="74"/>
      <c r="AD72" s="74">
        <f t="shared" si="32"/>
        <v>0</v>
      </c>
      <c r="AE72" s="74">
        <f t="shared" si="29"/>
        <v>0</v>
      </c>
      <c r="AF72" s="74">
        <f t="shared" si="27"/>
        <v>0</v>
      </c>
      <c r="AG72" s="111">
        <f t="shared" ref="AG72:AG103" si="35">SUM(AD72+AA72,AE72+AB72,AF72+AC72)-MIN(AD72+AA72,AE72+AB72,AF72+AC72)</f>
        <v>0</v>
      </c>
      <c r="AH72" s="169"/>
    </row>
    <row r="73" spans="1:34" ht="12.95" customHeight="1" x14ac:dyDescent="0.2">
      <c r="A73" s="23">
        <v>66</v>
      </c>
      <c r="B73" s="87" t="s">
        <v>67</v>
      </c>
      <c r="C73" s="87" t="s">
        <v>30</v>
      </c>
      <c r="D73" s="82"/>
      <c r="E73" s="28"/>
      <c r="F73" s="28"/>
      <c r="G73" s="31"/>
      <c r="H73" s="31"/>
      <c r="I73" s="31"/>
      <c r="J73" s="31">
        <f t="shared" ref="J73:J107" si="36">D73/D$2*D$5*J$5</f>
        <v>0</v>
      </c>
      <c r="K73" s="31">
        <f t="shared" ref="K73:K107" si="37">E73/E$2*E$5*K$5</f>
        <v>0</v>
      </c>
      <c r="L73" s="31">
        <f t="shared" si="30"/>
        <v>0</v>
      </c>
      <c r="M73" s="111">
        <f t="shared" si="33"/>
        <v>0</v>
      </c>
      <c r="N73" s="112"/>
      <c r="O73" s="28"/>
      <c r="P73" s="28"/>
      <c r="Q73" s="31"/>
      <c r="R73" s="31"/>
      <c r="S73" s="31"/>
      <c r="T73" s="31">
        <f t="shared" ref="T73:T107" si="38">N73/N$2*N$5*T$5</f>
        <v>0</v>
      </c>
      <c r="U73" s="31">
        <f t="shared" si="31"/>
        <v>0</v>
      </c>
      <c r="V73" s="31">
        <f t="shared" si="28"/>
        <v>0</v>
      </c>
      <c r="W73" s="111">
        <f t="shared" si="34"/>
        <v>0</v>
      </c>
      <c r="X73" s="82"/>
      <c r="Y73" s="82"/>
      <c r="Z73" s="185"/>
      <c r="AA73" s="74"/>
      <c r="AB73" s="74"/>
      <c r="AD73" s="74">
        <f t="shared" si="32"/>
        <v>0</v>
      </c>
      <c r="AE73" s="74">
        <f t="shared" si="29"/>
        <v>0</v>
      </c>
      <c r="AF73" s="74">
        <f t="shared" si="27"/>
        <v>0</v>
      </c>
      <c r="AG73" s="111">
        <f t="shared" si="35"/>
        <v>0</v>
      </c>
      <c r="AH73" s="169"/>
    </row>
    <row r="74" spans="1:34" ht="12.95" customHeight="1" x14ac:dyDescent="0.2">
      <c r="A74" s="23">
        <v>67</v>
      </c>
      <c r="B74" s="82"/>
      <c r="C74" s="82"/>
      <c r="D74" s="82"/>
      <c r="E74" s="82"/>
      <c r="F74" s="82"/>
      <c r="G74" s="31"/>
      <c r="H74" s="31"/>
      <c r="I74" s="31"/>
      <c r="J74" s="31">
        <f t="shared" si="36"/>
        <v>0</v>
      </c>
      <c r="K74" s="31">
        <f t="shared" si="37"/>
        <v>0</v>
      </c>
      <c r="L74" s="31">
        <f t="shared" si="30"/>
        <v>0</v>
      </c>
      <c r="M74" s="111">
        <f t="shared" si="33"/>
        <v>0</v>
      </c>
      <c r="N74" s="112"/>
      <c r="O74" s="82"/>
      <c r="P74" s="82"/>
      <c r="Q74" s="31"/>
      <c r="R74" s="31"/>
      <c r="S74" s="31"/>
      <c r="T74" s="31">
        <f t="shared" si="38"/>
        <v>0</v>
      </c>
      <c r="U74" s="31">
        <f t="shared" si="31"/>
        <v>0</v>
      </c>
      <c r="V74" s="31">
        <f t="shared" si="28"/>
        <v>0</v>
      </c>
      <c r="W74" s="111">
        <f t="shared" si="34"/>
        <v>0</v>
      </c>
      <c r="X74" s="82"/>
      <c r="Y74" s="82"/>
      <c r="Z74" s="182"/>
      <c r="AA74" s="74"/>
      <c r="AB74" s="74"/>
      <c r="AD74" s="74">
        <f t="shared" si="32"/>
        <v>0</v>
      </c>
      <c r="AE74" s="74">
        <f t="shared" si="29"/>
        <v>0</v>
      </c>
      <c r="AF74" s="74">
        <f t="shared" ref="AF74:AF107" si="39">Z74/Z$2*Z$5*AF$5</f>
        <v>0</v>
      </c>
      <c r="AG74" s="111">
        <f t="shared" si="35"/>
        <v>0</v>
      </c>
      <c r="AH74" s="169"/>
    </row>
    <row r="75" spans="1:34" ht="12.95" customHeight="1" x14ac:dyDescent="0.2">
      <c r="A75" s="23">
        <v>68</v>
      </c>
      <c r="B75" s="82"/>
      <c r="C75" s="82"/>
      <c r="D75" s="82"/>
      <c r="E75" s="82"/>
      <c r="F75" s="82"/>
      <c r="G75" s="31"/>
      <c r="H75" s="31"/>
      <c r="I75" s="31"/>
      <c r="J75" s="31">
        <f t="shared" si="36"/>
        <v>0</v>
      </c>
      <c r="K75" s="31">
        <f t="shared" si="37"/>
        <v>0</v>
      </c>
      <c r="L75" s="31">
        <f t="shared" si="30"/>
        <v>0</v>
      </c>
      <c r="M75" s="111">
        <f t="shared" si="33"/>
        <v>0</v>
      </c>
      <c r="N75" s="112"/>
      <c r="O75" s="82"/>
      <c r="P75" s="82"/>
      <c r="Q75" s="31"/>
      <c r="R75" s="31"/>
      <c r="S75" s="31"/>
      <c r="T75" s="31">
        <f t="shared" si="38"/>
        <v>0</v>
      </c>
      <c r="U75" s="31">
        <f t="shared" si="31"/>
        <v>0</v>
      </c>
      <c r="V75" s="31">
        <f t="shared" si="28"/>
        <v>0</v>
      </c>
      <c r="W75" s="111">
        <f t="shared" si="34"/>
        <v>0</v>
      </c>
      <c r="X75" s="82"/>
      <c r="Y75" s="82"/>
      <c r="Z75" s="182"/>
      <c r="AA75" s="74"/>
      <c r="AB75" s="74"/>
      <c r="AD75" s="74">
        <f t="shared" si="32"/>
        <v>0</v>
      </c>
      <c r="AE75" s="74">
        <f t="shared" si="29"/>
        <v>0</v>
      </c>
      <c r="AF75" s="74">
        <f t="shared" si="39"/>
        <v>0</v>
      </c>
      <c r="AG75" s="111">
        <f t="shared" si="35"/>
        <v>0</v>
      </c>
      <c r="AH75" s="169"/>
    </row>
    <row r="76" spans="1:34" ht="12.95" customHeight="1" x14ac:dyDescent="0.2">
      <c r="A76" s="23">
        <v>69</v>
      </c>
      <c r="B76" s="82"/>
      <c r="C76" s="82"/>
      <c r="D76" s="82"/>
      <c r="E76" s="28"/>
      <c r="F76" s="82"/>
      <c r="G76" s="74"/>
      <c r="H76" s="74"/>
      <c r="I76" s="74"/>
      <c r="J76" s="31">
        <f t="shared" si="36"/>
        <v>0</v>
      </c>
      <c r="K76" s="31">
        <f t="shared" si="37"/>
        <v>0</v>
      </c>
      <c r="L76" s="31">
        <f t="shared" si="30"/>
        <v>0</v>
      </c>
      <c r="M76" s="111">
        <f t="shared" si="33"/>
        <v>0</v>
      </c>
      <c r="N76" s="112"/>
      <c r="O76" s="82"/>
      <c r="P76" s="82"/>
      <c r="Q76" s="74"/>
      <c r="R76" s="74"/>
      <c r="S76" s="74"/>
      <c r="T76" s="31">
        <f t="shared" si="38"/>
        <v>0</v>
      </c>
      <c r="U76" s="31">
        <f t="shared" si="31"/>
        <v>0</v>
      </c>
      <c r="V76" s="31">
        <f t="shared" si="28"/>
        <v>0</v>
      </c>
      <c r="W76" s="111">
        <f t="shared" si="34"/>
        <v>0</v>
      </c>
      <c r="X76" s="82"/>
      <c r="Y76" s="82"/>
      <c r="Z76" s="182"/>
      <c r="AA76" s="74"/>
      <c r="AB76" s="74"/>
      <c r="AD76" s="74">
        <f t="shared" si="32"/>
        <v>0</v>
      </c>
      <c r="AE76" s="74">
        <f t="shared" si="29"/>
        <v>0</v>
      </c>
      <c r="AF76" s="74">
        <f t="shared" si="39"/>
        <v>0</v>
      </c>
      <c r="AG76" s="111">
        <f t="shared" si="35"/>
        <v>0</v>
      </c>
      <c r="AH76" s="169"/>
    </row>
    <row r="77" spans="1:34" ht="12.95" customHeight="1" x14ac:dyDescent="0.2">
      <c r="A77" s="23">
        <v>70</v>
      </c>
      <c r="B77" s="82"/>
      <c r="C77" s="82"/>
      <c r="D77" s="82"/>
      <c r="E77" s="82"/>
      <c r="F77" s="82"/>
      <c r="G77" s="31"/>
      <c r="H77" s="31"/>
      <c r="I77" s="31"/>
      <c r="J77" s="31">
        <f t="shared" si="36"/>
        <v>0</v>
      </c>
      <c r="K77" s="31">
        <f t="shared" si="37"/>
        <v>0</v>
      </c>
      <c r="L77" s="31">
        <f t="shared" si="30"/>
        <v>0</v>
      </c>
      <c r="M77" s="111">
        <f t="shared" si="33"/>
        <v>0</v>
      </c>
      <c r="N77" s="112"/>
      <c r="O77" s="82"/>
      <c r="P77" s="82"/>
      <c r="Q77" s="31"/>
      <c r="R77" s="31"/>
      <c r="S77" s="31"/>
      <c r="T77" s="31">
        <f t="shared" si="38"/>
        <v>0</v>
      </c>
      <c r="U77" s="31">
        <f t="shared" si="31"/>
        <v>0</v>
      </c>
      <c r="V77" s="31">
        <f t="shared" si="28"/>
        <v>0</v>
      </c>
      <c r="W77" s="111">
        <f t="shared" si="34"/>
        <v>0</v>
      </c>
      <c r="X77" s="82"/>
      <c r="Y77" s="82"/>
      <c r="Z77" s="182"/>
      <c r="AA77" s="74"/>
      <c r="AB77" s="74"/>
      <c r="AD77" s="74">
        <f t="shared" si="32"/>
        <v>0</v>
      </c>
      <c r="AE77" s="74">
        <f t="shared" si="29"/>
        <v>0</v>
      </c>
      <c r="AF77" s="74">
        <f t="shared" si="39"/>
        <v>0</v>
      </c>
      <c r="AG77" s="111">
        <f t="shared" si="35"/>
        <v>0</v>
      </c>
      <c r="AH77" s="169"/>
    </row>
    <row r="78" spans="1:34" ht="12.95" customHeight="1" x14ac:dyDescent="0.2">
      <c r="A78" s="23">
        <v>71</v>
      </c>
      <c r="B78" s="82"/>
      <c r="C78" s="82"/>
      <c r="D78" s="82"/>
      <c r="E78" s="82"/>
      <c r="F78" s="82"/>
      <c r="G78" s="74"/>
      <c r="H78" s="74"/>
      <c r="I78" s="74"/>
      <c r="J78" s="31">
        <f t="shared" si="36"/>
        <v>0</v>
      </c>
      <c r="K78" s="31">
        <f t="shared" si="37"/>
        <v>0</v>
      </c>
      <c r="L78" s="31">
        <f t="shared" si="30"/>
        <v>0</v>
      </c>
      <c r="M78" s="111">
        <f t="shared" si="33"/>
        <v>0</v>
      </c>
      <c r="N78" s="112"/>
      <c r="O78" s="82"/>
      <c r="P78" s="82"/>
      <c r="Q78" s="74"/>
      <c r="R78" s="74"/>
      <c r="S78" s="74"/>
      <c r="T78" s="31">
        <f t="shared" si="38"/>
        <v>0</v>
      </c>
      <c r="U78" s="31">
        <f t="shared" si="31"/>
        <v>0</v>
      </c>
      <c r="V78" s="31">
        <f t="shared" si="28"/>
        <v>0</v>
      </c>
      <c r="W78" s="111">
        <f t="shared" si="34"/>
        <v>0</v>
      </c>
      <c r="X78" s="82"/>
      <c r="Y78" s="82"/>
      <c r="Z78" s="182"/>
      <c r="AA78" s="74"/>
      <c r="AB78" s="74"/>
      <c r="AD78" s="74">
        <f t="shared" si="32"/>
        <v>0</v>
      </c>
      <c r="AE78" s="74">
        <f t="shared" si="29"/>
        <v>0</v>
      </c>
      <c r="AF78" s="74">
        <f t="shared" si="39"/>
        <v>0</v>
      </c>
      <c r="AG78" s="111">
        <f t="shared" si="35"/>
        <v>0</v>
      </c>
      <c r="AH78" s="169"/>
    </row>
    <row r="79" spans="1:34" ht="12.95" customHeight="1" x14ac:dyDescent="0.2">
      <c r="A79" s="23">
        <v>72</v>
      </c>
      <c r="B79" s="82"/>
      <c r="C79" s="82"/>
      <c r="D79" s="82"/>
      <c r="E79" s="82"/>
      <c r="F79" s="82"/>
      <c r="G79" s="31"/>
      <c r="H79" s="31"/>
      <c r="I79" s="31"/>
      <c r="J79" s="31">
        <f t="shared" si="36"/>
        <v>0</v>
      </c>
      <c r="K79" s="31">
        <f t="shared" si="37"/>
        <v>0</v>
      </c>
      <c r="L79" s="31">
        <f t="shared" si="30"/>
        <v>0</v>
      </c>
      <c r="M79" s="111">
        <f t="shared" si="33"/>
        <v>0</v>
      </c>
      <c r="N79" s="112"/>
      <c r="O79" s="82"/>
      <c r="P79" s="82"/>
      <c r="Q79" s="31"/>
      <c r="R79" s="31"/>
      <c r="S79" s="31"/>
      <c r="T79" s="31">
        <f t="shared" si="38"/>
        <v>0</v>
      </c>
      <c r="U79" s="31">
        <f t="shared" si="31"/>
        <v>0</v>
      </c>
      <c r="V79" s="31">
        <f t="shared" si="28"/>
        <v>0</v>
      </c>
      <c r="W79" s="111">
        <f t="shared" si="34"/>
        <v>0</v>
      </c>
      <c r="X79" s="82"/>
      <c r="Y79" s="82"/>
      <c r="Z79" s="182"/>
      <c r="AA79" s="74"/>
      <c r="AB79" s="74"/>
      <c r="AD79" s="74">
        <f t="shared" si="32"/>
        <v>0</v>
      </c>
      <c r="AE79" s="74">
        <f t="shared" si="29"/>
        <v>0</v>
      </c>
      <c r="AF79" s="74">
        <f t="shared" si="39"/>
        <v>0</v>
      </c>
      <c r="AG79" s="111">
        <f t="shared" si="35"/>
        <v>0</v>
      </c>
      <c r="AH79" s="169"/>
    </row>
    <row r="80" spans="1:34" ht="12.95" customHeight="1" x14ac:dyDescent="0.2">
      <c r="A80" s="23">
        <v>73</v>
      </c>
      <c r="B80" s="82"/>
      <c r="C80" s="82"/>
      <c r="D80" s="82"/>
      <c r="E80" s="82"/>
      <c r="F80" s="82"/>
      <c r="G80" s="31"/>
      <c r="H80" s="31"/>
      <c r="I80" s="31"/>
      <c r="J80" s="31">
        <f t="shared" si="36"/>
        <v>0</v>
      </c>
      <c r="K80" s="31">
        <f t="shared" si="37"/>
        <v>0</v>
      </c>
      <c r="L80" s="31">
        <f t="shared" si="30"/>
        <v>0</v>
      </c>
      <c r="M80" s="111">
        <f t="shared" si="33"/>
        <v>0</v>
      </c>
      <c r="N80" s="112"/>
      <c r="O80" s="82"/>
      <c r="P80" s="82"/>
      <c r="Q80" s="31"/>
      <c r="R80" s="31"/>
      <c r="S80" s="31"/>
      <c r="T80" s="31">
        <f t="shared" si="38"/>
        <v>0</v>
      </c>
      <c r="U80" s="31">
        <f t="shared" si="31"/>
        <v>0</v>
      </c>
      <c r="V80" s="31">
        <f t="shared" si="28"/>
        <v>0</v>
      </c>
      <c r="W80" s="111">
        <f t="shared" si="34"/>
        <v>0</v>
      </c>
      <c r="X80" s="82"/>
      <c r="Y80" s="82"/>
      <c r="Z80" s="182"/>
      <c r="AA80" s="74"/>
      <c r="AB80" s="74"/>
      <c r="AD80" s="74">
        <f t="shared" si="32"/>
        <v>0</v>
      </c>
      <c r="AE80" s="74">
        <f t="shared" si="29"/>
        <v>0</v>
      </c>
      <c r="AF80" s="74">
        <f t="shared" si="39"/>
        <v>0</v>
      </c>
      <c r="AG80" s="111">
        <f t="shared" si="35"/>
        <v>0</v>
      </c>
      <c r="AH80" s="169"/>
    </row>
    <row r="81" spans="1:34" ht="12.95" customHeight="1" x14ac:dyDescent="0.2">
      <c r="A81" s="23">
        <v>74</v>
      </c>
      <c r="B81" s="82"/>
      <c r="C81" s="82"/>
      <c r="D81" s="82"/>
      <c r="E81" s="82"/>
      <c r="F81" s="82"/>
      <c r="G81" s="74"/>
      <c r="H81" s="74"/>
      <c r="I81" s="74"/>
      <c r="J81" s="31">
        <f t="shared" si="36"/>
        <v>0</v>
      </c>
      <c r="K81" s="74">
        <f t="shared" si="37"/>
        <v>0</v>
      </c>
      <c r="L81" s="31">
        <f t="shared" si="30"/>
        <v>0</v>
      </c>
      <c r="M81" s="111">
        <f t="shared" si="33"/>
        <v>0</v>
      </c>
      <c r="N81" s="112"/>
      <c r="O81" s="82"/>
      <c r="P81" s="82"/>
      <c r="Q81" s="74"/>
      <c r="R81" s="74"/>
      <c r="S81" s="74"/>
      <c r="T81" s="31">
        <f t="shared" si="38"/>
        <v>0</v>
      </c>
      <c r="U81" s="31">
        <f t="shared" si="31"/>
        <v>0</v>
      </c>
      <c r="V81" s="31">
        <f t="shared" si="28"/>
        <v>0</v>
      </c>
      <c r="W81" s="111">
        <f t="shared" si="34"/>
        <v>0</v>
      </c>
      <c r="X81" s="82"/>
      <c r="Y81" s="82"/>
      <c r="Z81" s="182"/>
      <c r="AA81" s="74"/>
      <c r="AB81" s="74"/>
      <c r="AD81" s="74">
        <f t="shared" si="32"/>
        <v>0</v>
      </c>
      <c r="AE81" s="74">
        <f t="shared" si="29"/>
        <v>0</v>
      </c>
      <c r="AF81" s="74">
        <f t="shared" si="39"/>
        <v>0</v>
      </c>
      <c r="AG81" s="111">
        <f t="shared" si="35"/>
        <v>0</v>
      </c>
      <c r="AH81" s="169"/>
    </row>
    <row r="82" spans="1:34" ht="12.95" customHeight="1" x14ac:dyDescent="0.2">
      <c r="A82" s="23">
        <v>75</v>
      </c>
      <c r="B82" s="82"/>
      <c r="C82" s="82"/>
      <c r="D82" s="82"/>
      <c r="E82" s="82"/>
      <c r="F82" s="82"/>
      <c r="G82" s="74"/>
      <c r="H82" s="74"/>
      <c r="I82" s="74"/>
      <c r="J82" s="31">
        <f t="shared" si="36"/>
        <v>0</v>
      </c>
      <c r="K82" s="31">
        <f t="shared" si="37"/>
        <v>0</v>
      </c>
      <c r="L82" s="31">
        <f t="shared" si="30"/>
        <v>0</v>
      </c>
      <c r="M82" s="111">
        <f t="shared" si="33"/>
        <v>0</v>
      </c>
      <c r="N82" s="112"/>
      <c r="O82" s="82"/>
      <c r="P82" s="82"/>
      <c r="Q82" s="74"/>
      <c r="R82" s="74"/>
      <c r="S82" s="74"/>
      <c r="T82" s="31">
        <f t="shared" si="38"/>
        <v>0</v>
      </c>
      <c r="U82" s="31">
        <f t="shared" si="31"/>
        <v>0</v>
      </c>
      <c r="V82" s="31">
        <f t="shared" si="28"/>
        <v>0</v>
      </c>
      <c r="W82" s="111">
        <f t="shared" si="34"/>
        <v>0</v>
      </c>
      <c r="X82" s="82"/>
      <c r="Y82" s="82"/>
      <c r="Z82" s="182"/>
      <c r="AA82" s="74"/>
      <c r="AB82" s="74"/>
      <c r="AD82" s="74">
        <f t="shared" si="32"/>
        <v>0</v>
      </c>
      <c r="AE82" s="74">
        <f t="shared" si="29"/>
        <v>0</v>
      </c>
      <c r="AF82" s="74">
        <f t="shared" si="39"/>
        <v>0</v>
      </c>
      <c r="AG82" s="111">
        <f t="shared" si="35"/>
        <v>0</v>
      </c>
      <c r="AH82" s="169"/>
    </row>
    <row r="83" spans="1:34" ht="12.95" customHeight="1" x14ac:dyDescent="0.2">
      <c r="A83" s="23">
        <v>76</v>
      </c>
      <c r="B83" s="82"/>
      <c r="C83" s="82"/>
      <c r="D83" s="82"/>
      <c r="E83" s="82"/>
      <c r="F83" s="82"/>
      <c r="G83" s="74"/>
      <c r="H83" s="74"/>
      <c r="I83" s="74"/>
      <c r="J83" s="31">
        <f t="shared" si="36"/>
        <v>0</v>
      </c>
      <c r="K83" s="31">
        <f t="shared" si="37"/>
        <v>0</v>
      </c>
      <c r="L83" s="31">
        <f t="shared" si="30"/>
        <v>0</v>
      </c>
      <c r="M83" s="111">
        <f t="shared" si="33"/>
        <v>0</v>
      </c>
      <c r="N83" s="112"/>
      <c r="O83" s="82"/>
      <c r="P83" s="82"/>
      <c r="Q83" s="74"/>
      <c r="R83" s="74"/>
      <c r="S83" s="74"/>
      <c r="T83" s="31">
        <f t="shared" si="38"/>
        <v>0</v>
      </c>
      <c r="U83" s="31">
        <f t="shared" si="31"/>
        <v>0</v>
      </c>
      <c r="V83" s="31">
        <f t="shared" si="28"/>
        <v>0</v>
      </c>
      <c r="W83" s="111">
        <f t="shared" si="34"/>
        <v>0</v>
      </c>
      <c r="X83" s="82"/>
      <c r="Y83" s="82"/>
      <c r="Z83" s="182"/>
      <c r="AA83" s="74"/>
      <c r="AB83" s="74"/>
      <c r="AD83" s="74">
        <f t="shared" si="32"/>
        <v>0</v>
      </c>
      <c r="AE83" s="74">
        <f t="shared" si="29"/>
        <v>0</v>
      </c>
      <c r="AF83" s="74">
        <f t="shared" si="39"/>
        <v>0</v>
      </c>
      <c r="AG83" s="111">
        <f t="shared" si="35"/>
        <v>0</v>
      </c>
      <c r="AH83" s="169"/>
    </row>
    <row r="84" spans="1:34" ht="12.95" customHeight="1" x14ac:dyDescent="0.2">
      <c r="A84" s="23">
        <v>77</v>
      </c>
      <c r="B84" s="82"/>
      <c r="C84" s="82"/>
      <c r="D84" s="82"/>
      <c r="E84" s="82"/>
      <c r="F84" s="82"/>
      <c r="G84" s="74"/>
      <c r="H84" s="74"/>
      <c r="I84" s="74"/>
      <c r="J84" s="31">
        <f t="shared" si="36"/>
        <v>0</v>
      </c>
      <c r="K84" s="31">
        <f t="shared" si="37"/>
        <v>0</v>
      </c>
      <c r="L84" s="31">
        <f t="shared" si="30"/>
        <v>0</v>
      </c>
      <c r="M84" s="111">
        <f t="shared" si="33"/>
        <v>0</v>
      </c>
      <c r="N84" s="112"/>
      <c r="O84" s="82"/>
      <c r="P84" s="82"/>
      <c r="Q84" s="74"/>
      <c r="R84" s="74"/>
      <c r="S84" s="74"/>
      <c r="T84" s="31">
        <f t="shared" si="38"/>
        <v>0</v>
      </c>
      <c r="U84" s="31">
        <f t="shared" si="31"/>
        <v>0</v>
      </c>
      <c r="V84" s="31">
        <f t="shared" si="28"/>
        <v>0</v>
      </c>
      <c r="W84" s="111">
        <f t="shared" si="34"/>
        <v>0</v>
      </c>
      <c r="X84" s="82"/>
      <c r="Y84" s="82"/>
      <c r="Z84" s="182"/>
      <c r="AA84" s="74"/>
      <c r="AB84" s="74"/>
      <c r="AD84" s="74">
        <f t="shared" si="32"/>
        <v>0</v>
      </c>
      <c r="AE84" s="74">
        <f t="shared" si="29"/>
        <v>0</v>
      </c>
      <c r="AF84" s="74">
        <f t="shared" si="39"/>
        <v>0</v>
      </c>
      <c r="AG84" s="111">
        <f t="shared" si="35"/>
        <v>0</v>
      </c>
      <c r="AH84" s="169"/>
    </row>
    <row r="85" spans="1:34" ht="12.95" customHeight="1" x14ac:dyDescent="0.2">
      <c r="A85" s="23">
        <v>78</v>
      </c>
      <c r="B85" s="82"/>
      <c r="C85" s="82"/>
      <c r="D85" s="82"/>
      <c r="E85" s="82"/>
      <c r="F85" s="82"/>
      <c r="G85" s="74"/>
      <c r="H85" s="74"/>
      <c r="I85" s="74"/>
      <c r="J85" s="31">
        <f t="shared" si="36"/>
        <v>0</v>
      </c>
      <c r="K85" s="31">
        <f t="shared" si="37"/>
        <v>0</v>
      </c>
      <c r="L85" s="31">
        <f t="shared" si="30"/>
        <v>0</v>
      </c>
      <c r="M85" s="111">
        <f t="shared" si="33"/>
        <v>0</v>
      </c>
      <c r="N85" s="112"/>
      <c r="O85" s="82"/>
      <c r="P85" s="82"/>
      <c r="Q85" s="74"/>
      <c r="R85" s="74"/>
      <c r="S85" s="74"/>
      <c r="T85" s="31">
        <f t="shared" si="38"/>
        <v>0</v>
      </c>
      <c r="U85" s="31">
        <f t="shared" si="31"/>
        <v>0</v>
      </c>
      <c r="V85" s="31">
        <f t="shared" si="28"/>
        <v>0</v>
      </c>
      <c r="W85" s="111">
        <f t="shared" si="34"/>
        <v>0</v>
      </c>
      <c r="X85" s="82"/>
      <c r="Y85" s="82"/>
      <c r="Z85" s="182"/>
      <c r="AA85" s="74"/>
      <c r="AB85" s="74"/>
      <c r="AD85" s="74">
        <f t="shared" si="32"/>
        <v>0</v>
      </c>
      <c r="AE85" s="74">
        <f t="shared" si="29"/>
        <v>0</v>
      </c>
      <c r="AF85" s="74">
        <f t="shared" si="39"/>
        <v>0</v>
      </c>
      <c r="AG85" s="111">
        <f t="shared" si="35"/>
        <v>0</v>
      </c>
      <c r="AH85" s="169"/>
    </row>
    <row r="86" spans="1:34" ht="12.95" customHeight="1" x14ac:dyDescent="0.2">
      <c r="A86" s="23">
        <v>79</v>
      </c>
      <c r="B86" s="82"/>
      <c r="C86" s="82"/>
      <c r="D86" s="82"/>
      <c r="E86" s="82"/>
      <c r="F86" s="82"/>
      <c r="G86" s="74"/>
      <c r="H86" s="74"/>
      <c r="I86" s="74"/>
      <c r="J86" s="31">
        <f t="shared" si="36"/>
        <v>0</v>
      </c>
      <c r="K86" s="31">
        <f t="shared" si="37"/>
        <v>0</v>
      </c>
      <c r="L86" s="31">
        <f t="shared" si="30"/>
        <v>0</v>
      </c>
      <c r="M86" s="111">
        <f t="shared" si="33"/>
        <v>0</v>
      </c>
      <c r="N86" s="112"/>
      <c r="O86" s="82"/>
      <c r="P86" s="82"/>
      <c r="Q86" s="74"/>
      <c r="R86" s="74"/>
      <c r="S86" s="74"/>
      <c r="T86" s="31">
        <f t="shared" si="38"/>
        <v>0</v>
      </c>
      <c r="U86" s="31">
        <f t="shared" si="31"/>
        <v>0</v>
      </c>
      <c r="V86" s="31">
        <f t="shared" ref="V86:V107" si="40">P86/P$2*P$5*V$5</f>
        <v>0</v>
      </c>
      <c r="W86" s="111">
        <f t="shared" si="34"/>
        <v>0</v>
      </c>
      <c r="X86" s="82"/>
      <c r="Y86" s="82"/>
      <c r="Z86" s="182"/>
      <c r="AA86" s="74"/>
      <c r="AB86" s="74"/>
      <c r="AD86" s="74">
        <f t="shared" si="32"/>
        <v>0</v>
      </c>
      <c r="AE86" s="74">
        <f t="shared" ref="AE86:AE107" si="41">Y86/Y$2*Y$5*AE$5</f>
        <v>0</v>
      </c>
      <c r="AF86" s="74">
        <f t="shared" si="39"/>
        <v>0</v>
      </c>
      <c r="AG86" s="111">
        <f t="shared" si="35"/>
        <v>0</v>
      </c>
      <c r="AH86" s="169"/>
    </row>
    <row r="87" spans="1:34" ht="12.95" customHeight="1" x14ac:dyDescent="0.2">
      <c r="A87" s="23">
        <v>80</v>
      </c>
      <c r="B87" s="82"/>
      <c r="C87" s="82"/>
      <c r="D87" s="82"/>
      <c r="E87" s="82"/>
      <c r="F87" s="82"/>
      <c r="G87" s="74"/>
      <c r="H87" s="74"/>
      <c r="I87" s="74"/>
      <c r="J87" s="31">
        <f t="shared" si="36"/>
        <v>0</v>
      </c>
      <c r="K87" s="31">
        <f t="shared" si="37"/>
        <v>0</v>
      </c>
      <c r="L87" s="31">
        <f t="shared" si="30"/>
        <v>0</v>
      </c>
      <c r="M87" s="111">
        <f t="shared" si="33"/>
        <v>0</v>
      </c>
      <c r="N87" s="112"/>
      <c r="O87" s="82"/>
      <c r="P87" s="82"/>
      <c r="Q87" s="74"/>
      <c r="R87" s="74"/>
      <c r="S87" s="74"/>
      <c r="T87" s="31">
        <f t="shared" si="38"/>
        <v>0</v>
      </c>
      <c r="U87" s="31">
        <f t="shared" si="31"/>
        <v>0</v>
      </c>
      <c r="V87" s="31">
        <f t="shared" si="40"/>
        <v>0</v>
      </c>
      <c r="W87" s="111">
        <f t="shared" si="34"/>
        <v>0</v>
      </c>
      <c r="X87" s="82"/>
      <c r="Y87" s="82"/>
      <c r="Z87" s="182"/>
      <c r="AA87" s="74"/>
      <c r="AB87" s="74"/>
      <c r="AD87" s="74">
        <f t="shared" si="32"/>
        <v>0</v>
      </c>
      <c r="AE87" s="74">
        <f t="shared" si="41"/>
        <v>0</v>
      </c>
      <c r="AF87" s="74">
        <f t="shared" si="39"/>
        <v>0</v>
      </c>
      <c r="AG87" s="111">
        <f t="shared" si="35"/>
        <v>0</v>
      </c>
      <c r="AH87" s="169"/>
    </row>
    <row r="88" spans="1:34" ht="12.95" customHeight="1" x14ac:dyDescent="0.2">
      <c r="A88" s="23">
        <v>81</v>
      </c>
      <c r="B88" s="82"/>
      <c r="C88" s="82"/>
      <c r="D88" s="82"/>
      <c r="E88" s="82"/>
      <c r="F88" s="82"/>
      <c r="G88" s="74"/>
      <c r="H88" s="74"/>
      <c r="I88" s="74"/>
      <c r="J88" s="31">
        <f t="shared" si="36"/>
        <v>0</v>
      </c>
      <c r="K88" s="31">
        <f t="shared" si="37"/>
        <v>0</v>
      </c>
      <c r="L88" s="31">
        <f t="shared" si="30"/>
        <v>0</v>
      </c>
      <c r="M88" s="111">
        <f t="shared" si="33"/>
        <v>0</v>
      </c>
      <c r="N88" s="112"/>
      <c r="O88" s="82"/>
      <c r="P88" s="82"/>
      <c r="Q88" s="74"/>
      <c r="R88" s="74"/>
      <c r="S88" s="74"/>
      <c r="T88" s="31">
        <f t="shared" si="38"/>
        <v>0</v>
      </c>
      <c r="U88" s="31">
        <f t="shared" si="31"/>
        <v>0</v>
      </c>
      <c r="V88" s="31">
        <f t="shared" si="40"/>
        <v>0</v>
      </c>
      <c r="W88" s="111">
        <f t="shared" si="34"/>
        <v>0</v>
      </c>
      <c r="X88" s="82"/>
      <c r="Y88" s="82"/>
      <c r="Z88" s="182"/>
      <c r="AA88" s="74"/>
      <c r="AB88" s="74"/>
      <c r="AD88" s="74">
        <f t="shared" si="32"/>
        <v>0</v>
      </c>
      <c r="AE88" s="74">
        <f t="shared" si="41"/>
        <v>0</v>
      </c>
      <c r="AF88" s="74">
        <f t="shared" si="39"/>
        <v>0</v>
      </c>
      <c r="AG88" s="111">
        <f t="shared" si="35"/>
        <v>0</v>
      </c>
      <c r="AH88" s="169"/>
    </row>
    <row r="89" spans="1:34" ht="12.95" customHeight="1" x14ac:dyDescent="0.2">
      <c r="A89" s="23">
        <v>82</v>
      </c>
      <c r="B89" s="82"/>
      <c r="C89" s="82"/>
      <c r="D89" s="82"/>
      <c r="E89" s="82"/>
      <c r="F89" s="82"/>
      <c r="G89" s="31"/>
      <c r="H89" s="31"/>
      <c r="I89" s="31"/>
      <c r="J89" s="31">
        <f t="shared" si="36"/>
        <v>0</v>
      </c>
      <c r="K89" s="31">
        <f t="shared" si="37"/>
        <v>0</v>
      </c>
      <c r="L89" s="74">
        <f t="shared" si="30"/>
        <v>0</v>
      </c>
      <c r="M89" s="111">
        <f t="shared" si="33"/>
        <v>0</v>
      </c>
      <c r="N89" s="112"/>
      <c r="O89" s="82"/>
      <c r="P89" s="82"/>
      <c r="Q89" s="31"/>
      <c r="R89" s="31"/>
      <c r="S89" s="31"/>
      <c r="T89" s="31">
        <f t="shared" si="38"/>
        <v>0</v>
      </c>
      <c r="U89" s="31">
        <f t="shared" si="31"/>
        <v>0</v>
      </c>
      <c r="V89" s="31">
        <f t="shared" si="40"/>
        <v>0</v>
      </c>
      <c r="W89" s="111">
        <f t="shared" si="34"/>
        <v>0</v>
      </c>
      <c r="X89" s="82"/>
      <c r="Y89" s="82"/>
      <c r="Z89" s="182"/>
      <c r="AA89" s="74"/>
      <c r="AB89" s="74"/>
      <c r="AD89" s="74">
        <f t="shared" si="32"/>
        <v>0</v>
      </c>
      <c r="AE89" s="74">
        <f t="shared" si="41"/>
        <v>0</v>
      </c>
      <c r="AF89" s="74">
        <f t="shared" si="39"/>
        <v>0</v>
      </c>
      <c r="AG89" s="111">
        <f t="shared" si="35"/>
        <v>0</v>
      </c>
      <c r="AH89" s="169"/>
    </row>
    <row r="90" spans="1:34" ht="12.95" customHeight="1" x14ac:dyDescent="0.2">
      <c r="A90" s="23">
        <v>83</v>
      </c>
      <c r="B90" s="82"/>
      <c r="C90" s="82"/>
      <c r="D90" s="82"/>
      <c r="E90" s="82"/>
      <c r="F90" s="82"/>
      <c r="G90" s="74"/>
      <c r="H90" s="74"/>
      <c r="I90" s="74"/>
      <c r="J90" s="31">
        <f t="shared" si="36"/>
        <v>0</v>
      </c>
      <c r="K90" s="31">
        <f t="shared" si="37"/>
        <v>0</v>
      </c>
      <c r="L90" s="31">
        <f t="shared" si="30"/>
        <v>0</v>
      </c>
      <c r="M90" s="111">
        <f t="shared" si="33"/>
        <v>0</v>
      </c>
      <c r="N90" s="112"/>
      <c r="O90" s="82"/>
      <c r="P90" s="82"/>
      <c r="Q90" s="74"/>
      <c r="R90" s="74"/>
      <c r="S90" s="74"/>
      <c r="T90" s="31">
        <f t="shared" si="38"/>
        <v>0</v>
      </c>
      <c r="U90" s="31">
        <f t="shared" si="31"/>
        <v>0</v>
      </c>
      <c r="V90" s="31">
        <f t="shared" si="40"/>
        <v>0</v>
      </c>
      <c r="W90" s="111">
        <f t="shared" si="34"/>
        <v>0</v>
      </c>
      <c r="X90" s="82"/>
      <c r="Y90" s="82"/>
      <c r="Z90" s="182"/>
      <c r="AA90" s="74"/>
      <c r="AB90" s="74"/>
      <c r="AD90" s="74">
        <f t="shared" si="32"/>
        <v>0</v>
      </c>
      <c r="AE90" s="74">
        <f t="shared" si="41"/>
        <v>0</v>
      </c>
      <c r="AF90" s="74">
        <f t="shared" si="39"/>
        <v>0</v>
      </c>
      <c r="AG90" s="111">
        <f t="shared" si="35"/>
        <v>0</v>
      </c>
      <c r="AH90" s="169"/>
    </row>
    <row r="91" spans="1:34" ht="12.95" customHeight="1" x14ac:dyDescent="0.2">
      <c r="A91" s="23">
        <v>84</v>
      </c>
      <c r="B91" s="82"/>
      <c r="C91" s="82"/>
      <c r="D91" s="82"/>
      <c r="E91" s="82"/>
      <c r="F91" s="82"/>
      <c r="G91" s="74"/>
      <c r="H91" s="74"/>
      <c r="I91" s="74"/>
      <c r="J91" s="31">
        <f t="shared" si="36"/>
        <v>0</v>
      </c>
      <c r="K91" s="31">
        <f t="shared" si="37"/>
        <v>0</v>
      </c>
      <c r="L91" s="31">
        <f t="shared" si="30"/>
        <v>0</v>
      </c>
      <c r="M91" s="111">
        <f t="shared" si="33"/>
        <v>0</v>
      </c>
      <c r="N91" s="112"/>
      <c r="O91" s="82"/>
      <c r="P91" s="82"/>
      <c r="Q91" s="74"/>
      <c r="R91" s="74"/>
      <c r="S91" s="74"/>
      <c r="T91" s="31">
        <f t="shared" si="38"/>
        <v>0</v>
      </c>
      <c r="U91" s="31">
        <f t="shared" si="31"/>
        <v>0</v>
      </c>
      <c r="V91" s="31">
        <f t="shared" si="40"/>
        <v>0</v>
      </c>
      <c r="W91" s="111">
        <f t="shared" si="34"/>
        <v>0</v>
      </c>
      <c r="X91" s="82"/>
      <c r="Y91" s="82"/>
      <c r="Z91" s="182"/>
      <c r="AA91" s="74"/>
      <c r="AB91" s="74"/>
      <c r="AD91" s="74">
        <f t="shared" si="32"/>
        <v>0</v>
      </c>
      <c r="AE91" s="74">
        <f t="shared" si="41"/>
        <v>0</v>
      </c>
      <c r="AF91" s="74">
        <f t="shared" si="39"/>
        <v>0</v>
      </c>
      <c r="AG91" s="111">
        <f t="shared" si="35"/>
        <v>0</v>
      </c>
      <c r="AH91" s="169"/>
    </row>
    <row r="92" spans="1:34" ht="12.95" customHeight="1" x14ac:dyDescent="0.2">
      <c r="A92" s="76">
        <v>85</v>
      </c>
      <c r="B92" s="82"/>
      <c r="C92" s="82"/>
      <c r="D92" s="82"/>
      <c r="E92" s="82"/>
      <c r="F92" s="82"/>
      <c r="G92" s="74"/>
      <c r="H92" s="74"/>
      <c r="I92" s="74"/>
      <c r="J92" s="74">
        <f t="shared" si="36"/>
        <v>0</v>
      </c>
      <c r="K92" s="31">
        <f t="shared" si="37"/>
        <v>0</v>
      </c>
      <c r="L92" s="31">
        <f t="shared" si="30"/>
        <v>0</v>
      </c>
      <c r="M92" s="111">
        <f t="shared" si="33"/>
        <v>0</v>
      </c>
      <c r="N92" s="112"/>
      <c r="O92" s="82"/>
      <c r="P92" s="82"/>
      <c r="Q92" s="74"/>
      <c r="R92" s="74"/>
      <c r="S92" s="74"/>
      <c r="T92" s="31">
        <f t="shared" si="38"/>
        <v>0</v>
      </c>
      <c r="U92" s="31">
        <f t="shared" si="31"/>
        <v>0</v>
      </c>
      <c r="V92" s="31">
        <f t="shared" si="40"/>
        <v>0</v>
      </c>
      <c r="W92" s="111">
        <f t="shared" si="34"/>
        <v>0</v>
      </c>
      <c r="X92" s="82"/>
      <c r="Y92" s="82"/>
      <c r="Z92" s="182"/>
      <c r="AA92" s="74"/>
      <c r="AB92" s="74"/>
      <c r="AD92" s="74">
        <f t="shared" si="32"/>
        <v>0</v>
      </c>
      <c r="AE92" s="74">
        <f t="shared" si="41"/>
        <v>0</v>
      </c>
      <c r="AF92" s="74">
        <f t="shared" si="39"/>
        <v>0</v>
      </c>
      <c r="AG92" s="111">
        <f t="shared" si="35"/>
        <v>0</v>
      </c>
      <c r="AH92" s="169"/>
    </row>
    <row r="93" spans="1:34" ht="12.95" customHeight="1" x14ac:dyDescent="0.2">
      <c r="A93" s="76">
        <v>86</v>
      </c>
      <c r="B93" s="82"/>
      <c r="C93" s="82"/>
      <c r="D93" s="82"/>
      <c r="E93" s="82"/>
      <c r="F93" s="82"/>
      <c r="G93" s="74"/>
      <c r="H93" s="74"/>
      <c r="I93" s="74"/>
      <c r="J93" s="74">
        <f t="shared" si="36"/>
        <v>0</v>
      </c>
      <c r="K93" s="31">
        <f t="shared" si="37"/>
        <v>0</v>
      </c>
      <c r="L93" s="31">
        <f t="shared" si="30"/>
        <v>0</v>
      </c>
      <c r="M93" s="111">
        <f t="shared" si="33"/>
        <v>0</v>
      </c>
      <c r="N93" s="112"/>
      <c r="O93" s="82"/>
      <c r="P93" s="82"/>
      <c r="Q93" s="74"/>
      <c r="R93" s="74"/>
      <c r="S93" s="74"/>
      <c r="T93" s="31">
        <f t="shared" si="38"/>
        <v>0</v>
      </c>
      <c r="U93" s="31">
        <f t="shared" si="31"/>
        <v>0</v>
      </c>
      <c r="V93" s="31">
        <f t="shared" si="40"/>
        <v>0</v>
      </c>
      <c r="W93" s="111">
        <f t="shared" si="34"/>
        <v>0</v>
      </c>
      <c r="X93" s="82"/>
      <c r="Y93" s="82"/>
      <c r="Z93" s="182"/>
      <c r="AA93" s="74"/>
      <c r="AB93" s="74"/>
      <c r="AD93" s="74">
        <f t="shared" si="32"/>
        <v>0</v>
      </c>
      <c r="AE93" s="74">
        <f t="shared" si="41"/>
        <v>0</v>
      </c>
      <c r="AF93" s="74">
        <f t="shared" si="39"/>
        <v>0</v>
      </c>
      <c r="AG93" s="111">
        <f t="shared" si="35"/>
        <v>0</v>
      </c>
      <c r="AH93" s="169"/>
    </row>
    <row r="94" spans="1:34" ht="12.95" customHeight="1" x14ac:dyDescent="0.2">
      <c r="A94" s="76">
        <v>87</v>
      </c>
      <c r="B94" s="82"/>
      <c r="C94" s="82"/>
      <c r="D94" s="82"/>
      <c r="E94" s="82"/>
      <c r="F94" s="82"/>
      <c r="G94" s="74"/>
      <c r="H94" s="74"/>
      <c r="I94" s="74"/>
      <c r="J94" s="74">
        <f t="shared" si="36"/>
        <v>0</v>
      </c>
      <c r="K94" s="31">
        <f t="shared" si="37"/>
        <v>0</v>
      </c>
      <c r="L94" s="31">
        <f t="shared" si="30"/>
        <v>0</v>
      </c>
      <c r="M94" s="111">
        <f t="shared" si="33"/>
        <v>0</v>
      </c>
      <c r="N94" s="112"/>
      <c r="O94" s="82"/>
      <c r="P94" s="82"/>
      <c r="Q94" s="74"/>
      <c r="R94" s="74"/>
      <c r="S94" s="74"/>
      <c r="T94" s="31">
        <f t="shared" si="38"/>
        <v>0</v>
      </c>
      <c r="U94" s="31">
        <f t="shared" si="31"/>
        <v>0</v>
      </c>
      <c r="V94" s="31">
        <f t="shared" si="40"/>
        <v>0</v>
      </c>
      <c r="W94" s="111">
        <f t="shared" si="34"/>
        <v>0</v>
      </c>
      <c r="X94" s="82"/>
      <c r="Y94" s="82"/>
      <c r="Z94" s="182"/>
      <c r="AA94" s="74"/>
      <c r="AB94" s="74"/>
      <c r="AD94" s="74">
        <f t="shared" si="32"/>
        <v>0</v>
      </c>
      <c r="AE94" s="74">
        <f t="shared" si="41"/>
        <v>0</v>
      </c>
      <c r="AF94" s="74">
        <f t="shared" si="39"/>
        <v>0</v>
      </c>
      <c r="AG94" s="111">
        <f t="shared" si="35"/>
        <v>0</v>
      </c>
      <c r="AH94" s="169"/>
    </row>
    <row r="95" spans="1:34" ht="12.95" customHeight="1" x14ac:dyDescent="0.2">
      <c r="A95" s="76">
        <v>88</v>
      </c>
      <c r="B95" s="82"/>
      <c r="C95" s="82"/>
      <c r="D95" s="82"/>
      <c r="E95" s="82"/>
      <c r="F95" s="82"/>
      <c r="G95" s="74"/>
      <c r="H95" s="74"/>
      <c r="I95" s="74"/>
      <c r="J95" s="74">
        <f t="shared" si="36"/>
        <v>0</v>
      </c>
      <c r="K95" s="31">
        <f t="shared" si="37"/>
        <v>0</v>
      </c>
      <c r="L95" s="31">
        <f t="shared" si="30"/>
        <v>0</v>
      </c>
      <c r="M95" s="111">
        <f t="shared" si="33"/>
        <v>0</v>
      </c>
      <c r="N95" s="112"/>
      <c r="O95" s="82"/>
      <c r="P95" s="82"/>
      <c r="Q95" s="74"/>
      <c r="R95" s="74"/>
      <c r="S95" s="74"/>
      <c r="T95" s="31">
        <f t="shared" si="38"/>
        <v>0</v>
      </c>
      <c r="U95" s="31">
        <f t="shared" si="31"/>
        <v>0</v>
      </c>
      <c r="V95" s="31">
        <f t="shared" si="40"/>
        <v>0</v>
      </c>
      <c r="W95" s="111">
        <f t="shared" si="34"/>
        <v>0</v>
      </c>
      <c r="X95" s="82"/>
      <c r="Y95" s="82"/>
      <c r="Z95" s="182"/>
      <c r="AA95" s="74"/>
      <c r="AB95" s="74"/>
      <c r="AD95" s="74">
        <f t="shared" si="32"/>
        <v>0</v>
      </c>
      <c r="AE95" s="74">
        <f t="shared" si="41"/>
        <v>0</v>
      </c>
      <c r="AF95" s="74">
        <f t="shared" si="39"/>
        <v>0</v>
      </c>
      <c r="AG95" s="111">
        <f t="shared" si="35"/>
        <v>0</v>
      </c>
      <c r="AH95" s="169"/>
    </row>
    <row r="96" spans="1:34" ht="12.95" customHeight="1" x14ac:dyDescent="0.2">
      <c r="A96" s="76">
        <v>89</v>
      </c>
      <c r="B96" s="82"/>
      <c r="C96" s="82"/>
      <c r="D96" s="82"/>
      <c r="E96" s="82"/>
      <c r="F96" s="82"/>
      <c r="G96" s="74"/>
      <c r="H96" s="74"/>
      <c r="I96" s="74"/>
      <c r="J96" s="74">
        <f t="shared" si="36"/>
        <v>0</v>
      </c>
      <c r="K96" s="31">
        <f t="shared" si="37"/>
        <v>0</v>
      </c>
      <c r="L96" s="31">
        <f t="shared" si="30"/>
        <v>0</v>
      </c>
      <c r="M96" s="111">
        <f t="shared" si="33"/>
        <v>0</v>
      </c>
      <c r="N96" s="112"/>
      <c r="O96" s="82"/>
      <c r="P96" s="82"/>
      <c r="Q96" s="74"/>
      <c r="R96" s="74"/>
      <c r="S96" s="74"/>
      <c r="T96" s="31">
        <f t="shared" si="38"/>
        <v>0</v>
      </c>
      <c r="U96" s="31">
        <f t="shared" si="31"/>
        <v>0</v>
      </c>
      <c r="V96" s="31">
        <f t="shared" si="40"/>
        <v>0</v>
      </c>
      <c r="W96" s="111">
        <f t="shared" si="34"/>
        <v>0</v>
      </c>
      <c r="X96" s="82"/>
      <c r="Y96" s="82"/>
      <c r="Z96" s="182"/>
      <c r="AA96" s="74"/>
      <c r="AB96" s="74"/>
      <c r="AD96" s="74">
        <f t="shared" si="32"/>
        <v>0</v>
      </c>
      <c r="AE96" s="74">
        <f t="shared" si="41"/>
        <v>0</v>
      </c>
      <c r="AF96" s="74">
        <f t="shared" si="39"/>
        <v>0</v>
      </c>
      <c r="AG96" s="111">
        <f t="shared" si="35"/>
        <v>0</v>
      </c>
      <c r="AH96" s="169"/>
    </row>
    <row r="97" spans="1:34" ht="12.95" customHeight="1" x14ac:dyDescent="0.2">
      <c r="A97" s="76">
        <v>90</v>
      </c>
      <c r="B97" s="82"/>
      <c r="C97" s="82"/>
      <c r="D97" s="82"/>
      <c r="E97" s="82"/>
      <c r="F97" s="82"/>
      <c r="G97" s="74"/>
      <c r="H97" s="74"/>
      <c r="I97" s="74"/>
      <c r="J97" s="74">
        <f t="shared" si="36"/>
        <v>0</v>
      </c>
      <c r="K97" s="31">
        <f t="shared" si="37"/>
        <v>0</v>
      </c>
      <c r="L97" s="31">
        <f t="shared" si="30"/>
        <v>0</v>
      </c>
      <c r="M97" s="111">
        <f t="shared" si="33"/>
        <v>0</v>
      </c>
      <c r="N97" s="112"/>
      <c r="O97" s="82"/>
      <c r="P97" s="82"/>
      <c r="Q97" s="74"/>
      <c r="R97" s="74"/>
      <c r="S97" s="74"/>
      <c r="T97" s="31">
        <f t="shared" si="38"/>
        <v>0</v>
      </c>
      <c r="U97" s="31">
        <f t="shared" si="31"/>
        <v>0</v>
      </c>
      <c r="V97" s="31">
        <f t="shared" si="40"/>
        <v>0</v>
      </c>
      <c r="W97" s="111">
        <f t="shared" si="34"/>
        <v>0</v>
      </c>
      <c r="X97" s="82"/>
      <c r="Y97" s="82"/>
      <c r="Z97" s="182"/>
      <c r="AA97" s="74"/>
      <c r="AB97" s="74"/>
      <c r="AD97" s="74">
        <f t="shared" si="32"/>
        <v>0</v>
      </c>
      <c r="AE97" s="74">
        <f t="shared" si="41"/>
        <v>0</v>
      </c>
      <c r="AF97" s="74">
        <f t="shared" si="39"/>
        <v>0</v>
      </c>
      <c r="AG97" s="111">
        <f t="shared" si="35"/>
        <v>0</v>
      </c>
      <c r="AH97" s="169"/>
    </row>
    <row r="98" spans="1:34" ht="12.95" customHeight="1" x14ac:dyDescent="0.2">
      <c r="A98" s="76">
        <v>91</v>
      </c>
      <c r="B98" s="82"/>
      <c r="C98" s="82"/>
      <c r="D98" s="82"/>
      <c r="E98" s="82"/>
      <c r="F98" s="82"/>
      <c r="G98" s="74"/>
      <c r="H98" s="74"/>
      <c r="I98" s="74"/>
      <c r="J98" s="74">
        <f t="shared" si="36"/>
        <v>0</v>
      </c>
      <c r="K98" s="31">
        <f t="shared" si="37"/>
        <v>0</v>
      </c>
      <c r="L98" s="31">
        <f t="shared" si="30"/>
        <v>0</v>
      </c>
      <c r="M98" s="111">
        <f t="shared" si="33"/>
        <v>0</v>
      </c>
      <c r="N98" s="112"/>
      <c r="O98" s="82"/>
      <c r="P98" s="82"/>
      <c r="Q98" s="74"/>
      <c r="R98" s="74"/>
      <c r="S98" s="74"/>
      <c r="T98" s="31">
        <f t="shared" si="38"/>
        <v>0</v>
      </c>
      <c r="U98" s="31">
        <f t="shared" si="31"/>
        <v>0</v>
      </c>
      <c r="V98" s="31">
        <f t="shared" si="40"/>
        <v>0</v>
      </c>
      <c r="W98" s="111">
        <f t="shared" si="34"/>
        <v>0</v>
      </c>
      <c r="X98" s="82"/>
      <c r="Y98" s="82"/>
      <c r="Z98" s="182"/>
      <c r="AA98" s="74"/>
      <c r="AB98" s="74"/>
      <c r="AD98" s="74">
        <f t="shared" si="32"/>
        <v>0</v>
      </c>
      <c r="AE98" s="74">
        <f t="shared" si="41"/>
        <v>0</v>
      </c>
      <c r="AF98" s="74">
        <f t="shared" si="39"/>
        <v>0</v>
      </c>
      <c r="AG98" s="111">
        <f t="shared" si="35"/>
        <v>0</v>
      </c>
      <c r="AH98" s="169"/>
    </row>
    <row r="99" spans="1:34" ht="12.95" customHeight="1" x14ac:dyDescent="0.2">
      <c r="A99" s="76">
        <v>92</v>
      </c>
      <c r="B99" s="82"/>
      <c r="C99" s="82"/>
      <c r="D99" s="82"/>
      <c r="E99" s="82"/>
      <c r="F99" s="82"/>
      <c r="G99" s="74"/>
      <c r="H99" s="74"/>
      <c r="I99" s="74"/>
      <c r="J99" s="74">
        <f t="shared" si="36"/>
        <v>0</v>
      </c>
      <c r="K99" s="31">
        <f t="shared" si="37"/>
        <v>0</v>
      </c>
      <c r="L99" s="31">
        <f t="shared" si="30"/>
        <v>0</v>
      </c>
      <c r="M99" s="111">
        <f t="shared" si="33"/>
        <v>0</v>
      </c>
      <c r="N99" s="112"/>
      <c r="O99" s="82"/>
      <c r="P99" s="82"/>
      <c r="Q99" s="74"/>
      <c r="R99" s="74"/>
      <c r="S99" s="74"/>
      <c r="T99" s="31">
        <f t="shared" si="38"/>
        <v>0</v>
      </c>
      <c r="U99" s="31">
        <f t="shared" si="31"/>
        <v>0</v>
      </c>
      <c r="V99" s="31">
        <f t="shared" si="40"/>
        <v>0</v>
      </c>
      <c r="W99" s="111">
        <f t="shared" si="34"/>
        <v>0</v>
      </c>
      <c r="X99" s="82"/>
      <c r="Y99" s="82"/>
      <c r="Z99" s="182"/>
      <c r="AA99" s="74"/>
      <c r="AB99" s="74"/>
      <c r="AD99" s="74">
        <f t="shared" si="32"/>
        <v>0</v>
      </c>
      <c r="AE99" s="74">
        <f t="shared" si="41"/>
        <v>0</v>
      </c>
      <c r="AF99" s="74">
        <f t="shared" si="39"/>
        <v>0</v>
      </c>
      <c r="AG99" s="111">
        <f t="shared" si="35"/>
        <v>0</v>
      </c>
      <c r="AH99" s="169"/>
    </row>
    <row r="100" spans="1:34" ht="12.95" customHeight="1" x14ac:dyDescent="0.2">
      <c r="A100" s="76">
        <v>93</v>
      </c>
      <c r="B100" s="82"/>
      <c r="C100" s="82"/>
      <c r="D100" s="82"/>
      <c r="E100" s="82"/>
      <c r="F100" s="82"/>
      <c r="G100" s="74"/>
      <c r="H100" s="74"/>
      <c r="I100" s="74"/>
      <c r="J100" s="74">
        <f t="shared" si="36"/>
        <v>0</v>
      </c>
      <c r="K100" s="31">
        <f t="shared" si="37"/>
        <v>0</v>
      </c>
      <c r="L100" s="31">
        <f t="shared" si="30"/>
        <v>0</v>
      </c>
      <c r="M100" s="111">
        <f t="shared" si="33"/>
        <v>0</v>
      </c>
      <c r="N100" s="112"/>
      <c r="O100" s="82"/>
      <c r="P100" s="82"/>
      <c r="Q100" s="74"/>
      <c r="R100" s="74"/>
      <c r="S100" s="74"/>
      <c r="T100" s="31">
        <f t="shared" si="38"/>
        <v>0</v>
      </c>
      <c r="U100" s="31">
        <f t="shared" si="31"/>
        <v>0</v>
      </c>
      <c r="V100" s="31">
        <f t="shared" si="40"/>
        <v>0</v>
      </c>
      <c r="W100" s="111">
        <f t="shared" si="34"/>
        <v>0</v>
      </c>
      <c r="X100" s="82"/>
      <c r="Y100" s="82"/>
      <c r="Z100" s="182"/>
      <c r="AA100" s="74"/>
      <c r="AB100" s="74"/>
      <c r="AD100" s="74">
        <f t="shared" si="32"/>
        <v>0</v>
      </c>
      <c r="AE100" s="74">
        <f t="shared" si="41"/>
        <v>0</v>
      </c>
      <c r="AF100" s="74">
        <f t="shared" si="39"/>
        <v>0</v>
      </c>
      <c r="AG100" s="111">
        <f t="shared" si="35"/>
        <v>0</v>
      </c>
      <c r="AH100" s="169"/>
    </row>
    <row r="101" spans="1:34" ht="12.95" customHeight="1" x14ac:dyDescent="0.2">
      <c r="A101" s="76">
        <v>94</v>
      </c>
      <c r="B101" s="82"/>
      <c r="C101" s="82"/>
      <c r="D101" s="82"/>
      <c r="E101" s="82"/>
      <c r="F101" s="82"/>
      <c r="G101" s="74"/>
      <c r="H101" s="74"/>
      <c r="I101" s="74"/>
      <c r="J101" s="74">
        <f t="shared" si="36"/>
        <v>0</v>
      </c>
      <c r="K101" s="31">
        <f t="shared" si="37"/>
        <v>0</v>
      </c>
      <c r="L101" s="31">
        <f t="shared" ref="L101:L107" si="42">F101/F$2*F$5*L$5</f>
        <v>0</v>
      </c>
      <c r="M101" s="111">
        <f t="shared" si="33"/>
        <v>0</v>
      </c>
      <c r="N101" s="112"/>
      <c r="O101" s="82"/>
      <c r="P101" s="82"/>
      <c r="Q101" s="74"/>
      <c r="R101" s="74"/>
      <c r="S101" s="74"/>
      <c r="T101" s="31">
        <f t="shared" si="38"/>
        <v>0</v>
      </c>
      <c r="U101" s="31">
        <f t="shared" ref="U101:U107" si="43">O101/O$2*O$5*U$5</f>
        <v>0</v>
      </c>
      <c r="V101" s="31">
        <f t="shared" si="40"/>
        <v>0</v>
      </c>
      <c r="W101" s="111">
        <f t="shared" si="34"/>
        <v>0</v>
      </c>
      <c r="X101" s="82"/>
      <c r="Y101" s="82"/>
      <c r="Z101" s="182"/>
      <c r="AA101" s="74"/>
      <c r="AB101" s="74"/>
      <c r="AD101" s="74">
        <f t="shared" ref="AD101:AD107" si="44">X101/X$2*X$5*AD$5</f>
        <v>0</v>
      </c>
      <c r="AE101" s="74">
        <f t="shared" si="41"/>
        <v>0</v>
      </c>
      <c r="AF101" s="74">
        <f t="shared" si="39"/>
        <v>0</v>
      </c>
      <c r="AG101" s="111">
        <f t="shared" si="35"/>
        <v>0</v>
      </c>
      <c r="AH101" s="169"/>
    </row>
    <row r="102" spans="1:34" ht="12.95" customHeight="1" x14ac:dyDescent="0.2">
      <c r="A102" s="76">
        <v>95</v>
      </c>
      <c r="B102" s="82"/>
      <c r="C102" s="82"/>
      <c r="D102" s="82"/>
      <c r="E102" s="82"/>
      <c r="F102" s="82"/>
      <c r="G102" s="74"/>
      <c r="H102" s="74"/>
      <c r="I102" s="74"/>
      <c r="J102" s="74">
        <f t="shared" si="36"/>
        <v>0</v>
      </c>
      <c r="K102" s="31">
        <f t="shared" si="37"/>
        <v>0</v>
      </c>
      <c r="L102" s="31">
        <f t="shared" si="42"/>
        <v>0</v>
      </c>
      <c r="M102" s="111">
        <f t="shared" si="33"/>
        <v>0</v>
      </c>
      <c r="N102" s="112"/>
      <c r="O102" s="82"/>
      <c r="P102" s="82"/>
      <c r="Q102" s="74"/>
      <c r="R102" s="74"/>
      <c r="S102" s="74"/>
      <c r="T102" s="31">
        <f t="shared" si="38"/>
        <v>0</v>
      </c>
      <c r="U102" s="31">
        <f t="shared" si="43"/>
        <v>0</v>
      </c>
      <c r="V102" s="31">
        <f t="shared" si="40"/>
        <v>0</v>
      </c>
      <c r="W102" s="111">
        <f t="shared" si="34"/>
        <v>0</v>
      </c>
      <c r="X102" s="82"/>
      <c r="Y102" s="82"/>
      <c r="Z102" s="182"/>
      <c r="AA102" s="74"/>
      <c r="AB102" s="74"/>
      <c r="AD102" s="74">
        <f t="shared" si="44"/>
        <v>0</v>
      </c>
      <c r="AE102" s="74">
        <f t="shared" si="41"/>
        <v>0</v>
      </c>
      <c r="AF102" s="74">
        <f t="shared" si="39"/>
        <v>0</v>
      </c>
      <c r="AG102" s="111">
        <f t="shared" si="35"/>
        <v>0</v>
      </c>
      <c r="AH102" s="169"/>
    </row>
    <row r="103" spans="1:34" ht="12.95" customHeight="1" x14ac:dyDescent="0.2">
      <c r="A103" s="76">
        <v>96</v>
      </c>
      <c r="B103" s="82"/>
      <c r="C103" s="82"/>
      <c r="D103" s="82"/>
      <c r="E103" s="82"/>
      <c r="F103" s="82"/>
      <c r="G103" s="74"/>
      <c r="H103" s="74"/>
      <c r="I103" s="74"/>
      <c r="J103" s="74">
        <f t="shared" si="36"/>
        <v>0</v>
      </c>
      <c r="K103" s="31">
        <f t="shared" si="37"/>
        <v>0</v>
      </c>
      <c r="L103" s="31">
        <f t="shared" si="42"/>
        <v>0</v>
      </c>
      <c r="M103" s="111">
        <f t="shared" si="33"/>
        <v>0</v>
      </c>
      <c r="N103" s="112"/>
      <c r="O103" s="82"/>
      <c r="P103" s="82"/>
      <c r="Q103" s="74"/>
      <c r="R103" s="74"/>
      <c r="S103" s="74"/>
      <c r="T103" s="31">
        <f t="shared" si="38"/>
        <v>0</v>
      </c>
      <c r="U103" s="31">
        <f t="shared" si="43"/>
        <v>0</v>
      </c>
      <c r="V103" s="31">
        <f t="shared" si="40"/>
        <v>0</v>
      </c>
      <c r="W103" s="111">
        <f t="shared" si="34"/>
        <v>0</v>
      </c>
      <c r="X103" s="82"/>
      <c r="Y103" s="82"/>
      <c r="Z103" s="182"/>
      <c r="AA103" s="74"/>
      <c r="AB103" s="74"/>
      <c r="AD103" s="74">
        <f t="shared" si="44"/>
        <v>0</v>
      </c>
      <c r="AE103" s="74">
        <f t="shared" si="41"/>
        <v>0</v>
      </c>
      <c r="AF103" s="74">
        <f t="shared" si="39"/>
        <v>0</v>
      </c>
      <c r="AG103" s="111">
        <f t="shared" si="35"/>
        <v>0</v>
      </c>
      <c r="AH103" s="169"/>
    </row>
    <row r="104" spans="1:34" ht="12.95" customHeight="1" x14ac:dyDescent="0.2">
      <c r="A104" s="76">
        <v>97</v>
      </c>
      <c r="B104" s="82"/>
      <c r="C104" s="82"/>
      <c r="D104" s="82"/>
      <c r="E104" s="82"/>
      <c r="F104" s="82"/>
      <c r="G104" s="74"/>
      <c r="H104" s="74"/>
      <c r="I104" s="74"/>
      <c r="J104" s="74">
        <f t="shared" si="36"/>
        <v>0</v>
      </c>
      <c r="K104" s="31">
        <f t="shared" si="37"/>
        <v>0</v>
      </c>
      <c r="L104" s="31">
        <f t="shared" si="42"/>
        <v>0</v>
      </c>
      <c r="M104" s="111">
        <f t="shared" ref="M104:M107" si="45">SUM(J104+G104,K104+H104,L104+I104)-MIN(J104+G104,K104+H104,L104+I104)</f>
        <v>0</v>
      </c>
      <c r="N104" s="112"/>
      <c r="O104" s="82"/>
      <c r="P104" s="82"/>
      <c r="Q104" s="74"/>
      <c r="R104" s="74"/>
      <c r="S104" s="74"/>
      <c r="T104" s="31">
        <f t="shared" si="38"/>
        <v>0</v>
      </c>
      <c r="U104" s="31">
        <f t="shared" si="43"/>
        <v>0</v>
      </c>
      <c r="V104" s="31">
        <f t="shared" si="40"/>
        <v>0</v>
      </c>
      <c r="W104" s="111">
        <f t="shared" ref="W104:W107" si="46">SUM(T104+Q104,U104+R104,V104+S104)-MIN(T104+Q104,U104+R104,V104+S104)</f>
        <v>0</v>
      </c>
      <c r="X104" s="82"/>
      <c r="Y104" s="82"/>
      <c r="Z104" s="182"/>
      <c r="AA104" s="74"/>
      <c r="AB104" s="74"/>
      <c r="AD104" s="74">
        <f t="shared" si="44"/>
        <v>0</v>
      </c>
      <c r="AE104" s="74">
        <f t="shared" si="41"/>
        <v>0</v>
      </c>
      <c r="AF104" s="74">
        <f t="shared" si="39"/>
        <v>0</v>
      </c>
      <c r="AG104" s="111">
        <f t="shared" ref="AG104:AG107" si="47">SUM(AD104+AA104,AE104+AB104,AF104+AC104)-MIN(AD104+AA104,AE104+AB104,AF104+AC104)</f>
        <v>0</v>
      </c>
      <c r="AH104" s="169"/>
    </row>
    <row r="105" spans="1:34" ht="12.95" customHeight="1" x14ac:dyDescent="0.2">
      <c r="A105" s="76">
        <v>98</v>
      </c>
      <c r="B105" s="82"/>
      <c r="C105" s="82"/>
      <c r="D105" s="82"/>
      <c r="E105" s="82"/>
      <c r="F105" s="82"/>
      <c r="G105" s="74"/>
      <c r="H105" s="74"/>
      <c r="I105" s="74"/>
      <c r="J105" s="74">
        <f t="shared" si="36"/>
        <v>0</v>
      </c>
      <c r="K105" s="31">
        <f t="shared" si="37"/>
        <v>0</v>
      </c>
      <c r="L105" s="31">
        <f t="shared" si="42"/>
        <v>0</v>
      </c>
      <c r="M105" s="111">
        <f t="shared" si="45"/>
        <v>0</v>
      </c>
      <c r="N105" s="112"/>
      <c r="O105" s="82"/>
      <c r="P105" s="82"/>
      <c r="Q105" s="74"/>
      <c r="R105" s="74"/>
      <c r="S105" s="74"/>
      <c r="T105" s="31">
        <f t="shared" si="38"/>
        <v>0</v>
      </c>
      <c r="U105" s="31">
        <f t="shared" si="43"/>
        <v>0</v>
      </c>
      <c r="V105" s="31">
        <f t="shared" si="40"/>
        <v>0</v>
      </c>
      <c r="W105" s="111">
        <f t="shared" si="46"/>
        <v>0</v>
      </c>
      <c r="X105" s="82"/>
      <c r="Y105" s="82"/>
      <c r="Z105" s="182"/>
      <c r="AA105" s="74"/>
      <c r="AB105" s="74"/>
      <c r="AD105" s="74">
        <f t="shared" si="44"/>
        <v>0</v>
      </c>
      <c r="AE105" s="74">
        <f t="shared" si="41"/>
        <v>0</v>
      </c>
      <c r="AF105" s="74">
        <f t="shared" si="39"/>
        <v>0</v>
      </c>
      <c r="AG105" s="111">
        <f t="shared" si="47"/>
        <v>0</v>
      </c>
      <c r="AH105" s="169"/>
    </row>
    <row r="106" spans="1:34" ht="12.95" customHeight="1" x14ac:dyDescent="0.2">
      <c r="A106" s="76">
        <v>99</v>
      </c>
      <c r="B106" s="82"/>
      <c r="C106" s="82"/>
      <c r="D106" s="82"/>
      <c r="E106" s="82"/>
      <c r="F106" s="82"/>
      <c r="G106" s="74"/>
      <c r="H106" s="74"/>
      <c r="I106" s="74"/>
      <c r="J106" s="74">
        <f t="shared" si="36"/>
        <v>0</v>
      </c>
      <c r="K106" s="31">
        <f t="shared" si="37"/>
        <v>0</v>
      </c>
      <c r="L106" s="74">
        <f t="shared" si="42"/>
        <v>0</v>
      </c>
      <c r="M106" s="111">
        <f t="shared" si="45"/>
        <v>0</v>
      </c>
      <c r="N106" s="112"/>
      <c r="O106" s="82"/>
      <c r="P106" s="82"/>
      <c r="Q106" s="74"/>
      <c r="R106" s="74"/>
      <c r="S106" s="74"/>
      <c r="T106" s="31">
        <f t="shared" si="38"/>
        <v>0</v>
      </c>
      <c r="U106" s="31">
        <f t="shared" si="43"/>
        <v>0</v>
      </c>
      <c r="V106" s="31">
        <f t="shared" si="40"/>
        <v>0</v>
      </c>
      <c r="W106" s="111">
        <f t="shared" si="46"/>
        <v>0</v>
      </c>
      <c r="X106" s="82"/>
      <c r="Y106" s="82"/>
      <c r="Z106" s="182"/>
      <c r="AA106" s="74"/>
      <c r="AB106" s="74"/>
      <c r="AD106" s="74">
        <f t="shared" si="44"/>
        <v>0</v>
      </c>
      <c r="AE106" s="74">
        <f t="shared" si="41"/>
        <v>0</v>
      </c>
      <c r="AF106" s="74">
        <f t="shared" si="39"/>
        <v>0</v>
      </c>
      <c r="AG106" s="111">
        <f t="shared" si="47"/>
        <v>0</v>
      </c>
      <c r="AH106" s="169"/>
    </row>
    <row r="107" spans="1:34" ht="12.95" customHeight="1" x14ac:dyDescent="0.2">
      <c r="A107" s="76">
        <v>100</v>
      </c>
      <c r="B107" s="82"/>
      <c r="C107" s="82"/>
      <c r="D107" s="82"/>
      <c r="E107" s="82"/>
      <c r="F107" s="82"/>
      <c r="G107" s="74"/>
      <c r="H107" s="74"/>
      <c r="I107" s="74"/>
      <c r="J107" s="74">
        <f t="shared" si="36"/>
        <v>0</v>
      </c>
      <c r="K107" s="31">
        <f t="shared" si="37"/>
        <v>0</v>
      </c>
      <c r="L107" s="31">
        <f t="shared" si="42"/>
        <v>0</v>
      </c>
      <c r="M107" s="111">
        <f t="shared" si="45"/>
        <v>0</v>
      </c>
      <c r="N107" s="112"/>
      <c r="O107" s="82"/>
      <c r="P107" s="82"/>
      <c r="Q107" s="74"/>
      <c r="R107" s="74"/>
      <c r="S107" s="74"/>
      <c r="T107" s="31">
        <f t="shared" si="38"/>
        <v>0</v>
      </c>
      <c r="U107" s="31">
        <f t="shared" si="43"/>
        <v>0</v>
      </c>
      <c r="V107" s="31">
        <f t="shared" si="40"/>
        <v>0</v>
      </c>
      <c r="W107" s="111">
        <f t="shared" si="46"/>
        <v>0</v>
      </c>
      <c r="X107" s="82"/>
      <c r="Y107" s="82"/>
      <c r="Z107" s="182"/>
      <c r="AA107" s="74"/>
      <c r="AB107" s="74"/>
      <c r="AD107" s="74">
        <f t="shared" si="44"/>
        <v>0</v>
      </c>
      <c r="AE107" s="74">
        <f t="shared" si="41"/>
        <v>0</v>
      </c>
      <c r="AF107" s="74">
        <f t="shared" si="39"/>
        <v>0</v>
      </c>
      <c r="AG107" s="111">
        <f t="shared" si="47"/>
        <v>0</v>
      </c>
      <c r="AH107" s="169"/>
    </row>
  </sheetData>
  <autoFilter ref="B7:AG7">
    <sortState ref="B8:AG107">
      <sortCondition descending="1" ref="AG7"/>
    </sortState>
  </autoFilter>
  <mergeCells count="6">
    <mergeCell ref="AI28:AO28"/>
    <mergeCell ref="AI17:AN17"/>
    <mergeCell ref="G4:I5"/>
    <mergeCell ref="Q4:S5"/>
    <mergeCell ref="AI10:AO10"/>
    <mergeCell ref="AA4:AC5"/>
  </mergeCells>
  <pageMargins left="0.7" right="0.7" top="0.75" bottom="0.75" header="0.51180555555555496" footer="0.51180555555555496"/>
  <pageSetup firstPageNumber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Normal="100" workbookViewId="0"/>
  </sheetViews>
  <sheetFormatPr defaultRowHeight="12.75" x14ac:dyDescent="0.2"/>
  <cols>
    <col min="1" max="1" width="9" style="89"/>
    <col min="2" max="2" width="19.7109375" style="25"/>
    <col min="3" max="3" width="9" style="25"/>
    <col min="4" max="4" width="9" style="89"/>
    <col min="5" max="6" width="9.140625" style="93"/>
    <col min="7" max="7" width="9" style="90"/>
    <col min="8" max="8" width="9" style="89"/>
    <col min="9" max="9" width="21.85546875" style="25"/>
    <col min="10" max="10" width="9" style="25"/>
    <col min="11" max="11" width="9" style="89"/>
    <col min="12" max="12" width="9" style="91"/>
    <col min="13" max="1027" width="8.5703125"/>
  </cols>
  <sheetData>
    <row r="1" spans="1:13" x14ac:dyDescent="0.2">
      <c r="A1"/>
      <c r="B1"/>
      <c r="C1"/>
      <c r="D1"/>
      <c r="E1"/>
      <c r="F1"/>
      <c r="G1"/>
      <c r="H1"/>
      <c r="I1"/>
      <c r="J1"/>
      <c r="K1"/>
      <c r="L1"/>
    </row>
    <row r="2" spans="1:13" x14ac:dyDescent="0.2">
      <c r="A2" s="89">
        <v>2018</v>
      </c>
      <c r="B2" s="25" t="s">
        <v>131</v>
      </c>
      <c r="C2"/>
      <c r="D2"/>
      <c r="E2"/>
      <c r="F2"/>
      <c r="G2"/>
      <c r="H2" s="89">
        <v>2018</v>
      </c>
      <c r="I2" s="25" t="s">
        <v>132</v>
      </c>
      <c r="J2"/>
      <c r="K2"/>
      <c r="L2"/>
    </row>
    <row r="4" spans="1:13" x14ac:dyDescent="0.2">
      <c r="A4" s="89" t="s">
        <v>133</v>
      </c>
      <c r="B4" s="25" t="s">
        <v>134</v>
      </c>
      <c r="C4" s="25" t="s">
        <v>12</v>
      </c>
      <c r="D4" s="92" t="s">
        <v>28</v>
      </c>
      <c r="E4" s="96" t="s">
        <v>137</v>
      </c>
      <c r="F4" s="96" t="s">
        <v>144</v>
      </c>
      <c r="G4"/>
      <c r="H4" s="89" t="s">
        <v>133</v>
      </c>
      <c r="I4" s="25" t="s">
        <v>134</v>
      </c>
      <c r="J4" s="25" t="s">
        <v>12</v>
      </c>
      <c r="K4" s="92" t="s">
        <v>28</v>
      </c>
      <c r="L4" s="96" t="s">
        <v>137</v>
      </c>
      <c r="M4" s="96" t="s">
        <v>144</v>
      </c>
    </row>
    <row r="5" spans="1:13" x14ac:dyDescent="0.2">
      <c r="A5" s="201">
        <v>1</v>
      </c>
      <c r="B5" s="157" t="s">
        <v>34</v>
      </c>
      <c r="C5" s="63" t="s">
        <v>35</v>
      </c>
      <c r="D5" s="202">
        <v>908.63969857783115</v>
      </c>
      <c r="E5" s="202"/>
      <c r="F5" s="202"/>
      <c r="G5" s="94"/>
      <c r="H5" s="89">
        <v>1</v>
      </c>
      <c r="I5" s="95" t="s">
        <v>75</v>
      </c>
      <c r="J5" s="25" t="s">
        <v>30</v>
      </c>
      <c r="K5" s="92">
        <v>841.34847791371863</v>
      </c>
      <c r="L5" s="96"/>
      <c r="M5" s="96"/>
    </row>
    <row r="6" spans="1:13" x14ac:dyDescent="0.2">
      <c r="A6" s="201">
        <v>2</v>
      </c>
      <c r="B6" s="157" t="s">
        <v>29</v>
      </c>
      <c r="C6" s="63" t="s">
        <v>30</v>
      </c>
      <c r="D6" s="202">
        <v>876.86036550361132</v>
      </c>
      <c r="E6" s="202"/>
      <c r="F6" s="202"/>
      <c r="G6" s="94"/>
      <c r="H6" s="89">
        <v>2</v>
      </c>
      <c r="I6" s="95" t="s">
        <v>29</v>
      </c>
      <c r="J6" s="25" t="s">
        <v>30</v>
      </c>
      <c r="K6" s="96">
        <v>806.73635909182917</v>
      </c>
      <c r="L6" s="96"/>
      <c r="M6" s="96"/>
    </row>
    <row r="7" spans="1:13" x14ac:dyDescent="0.2">
      <c r="A7" s="201">
        <v>3</v>
      </c>
      <c r="B7" s="203" t="s">
        <v>42</v>
      </c>
      <c r="C7" s="63" t="s">
        <v>30</v>
      </c>
      <c r="D7" s="202">
        <v>842.77999568326777</v>
      </c>
      <c r="E7" s="202"/>
      <c r="F7" s="202"/>
      <c r="G7" s="94"/>
      <c r="H7" s="89">
        <v>3</v>
      </c>
      <c r="I7" s="95" t="s">
        <v>85</v>
      </c>
      <c r="J7" s="25" t="s">
        <v>46</v>
      </c>
      <c r="K7" s="96">
        <v>797.77318893171446</v>
      </c>
      <c r="L7" s="96"/>
      <c r="M7" s="96"/>
    </row>
    <row r="8" spans="1:13" x14ac:dyDescent="0.2">
      <c r="A8" s="201">
        <v>4</v>
      </c>
      <c r="B8" s="157" t="s">
        <v>45</v>
      </c>
      <c r="C8" s="63" t="s">
        <v>46</v>
      </c>
      <c r="D8" s="202">
        <v>833.5964554508447</v>
      </c>
      <c r="E8" s="202"/>
      <c r="F8" s="202"/>
      <c r="G8" s="94"/>
      <c r="H8" s="89">
        <v>4</v>
      </c>
      <c r="I8" s="95" t="s">
        <v>70</v>
      </c>
      <c r="J8" s="25" t="s">
        <v>30</v>
      </c>
      <c r="K8" s="96">
        <v>790.96268150397282</v>
      </c>
      <c r="L8" s="96"/>
      <c r="M8" s="96"/>
    </row>
    <row r="9" spans="1:13" x14ac:dyDescent="0.2">
      <c r="A9" s="201">
        <v>5</v>
      </c>
      <c r="B9" s="157" t="s">
        <v>49</v>
      </c>
      <c r="C9" s="63" t="s">
        <v>50</v>
      </c>
      <c r="D9" s="202">
        <v>825.41751857895383</v>
      </c>
      <c r="E9" s="202"/>
      <c r="F9" s="202"/>
      <c r="G9" s="94"/>
      <c r="H9" s="89">
        <v>5</v>
      </c>
      <c r="I9" s="95" t="s">
        <v>121</v>
      </c>
      <c r="J9" s="25" t="s">
        <v>46</v>
      </c>
      <c r="K9" s="96">
        <v>783.91165753326163</v>
      </c>
      <c r="L9" s="96"/>
      <c r="M9" s="96"/>
    </row>
    <row r="10" spans="1:13" x14ac:dyDescent="0.2">
      <c r="A10" s="201">
        <v>6</v>
      </c>
      <c r="B10" s="157" t="s">
        <v>47</v>
      </c>
      <c r="C10" s="63" t="s">
        <v>30</v>
      </c>
      <c r="D10" s="202">
        <v>814.07462899924258</v>
      </c>
      <c r="E10" s="202"/>
      <c r="F10" s="202"/>
      <c r="G10" s="94"/>
      <c r="H10" s="89">
        <v>6</v>
      </c>
      <c r="I10" s="95" t="s">
        <v>45</v>
      </c>
      <c r="J10" s="25" t="s">
        <v>46</v>
      </c>
      <c r="K10" s="96">
        <v>758.74207999289274</v>
      </c>
      <c r="L10" s="96"/>
      <c r="M10" s="96"/>
    </row>
    <row r="11" spans="1:13" x14ac:dyDescent="0.2">
      <c r="A11" s="201">
        <v>7</v>
      </c>
      <c r="B11" s="157" t="s">
        <v>75</v>
      </c>
      <c r="C11" s="63" t="s">
        <v>30</v>
      </c>
      <c r="D11" s="202">
        <v>786.73346231597338</v>
      </c>
      <c r="E11" s="202"/>
      <c r="F11" s="202"/>
      <c r="G11" s="94"/>
      <c r="H11" s="89">
        <v>7</v>
      </c>
      <c r="I11" s="95" t="s">
        <v>64</v>
      </c>
      <c r="J11" s="25" t="s">
        <v>30</v>
      </c>
      <c r="K11" s="96">
        <v>757.72684600449327</v>
      </c>
      <c r="L11" s="96"/>
      <c r="M11" s="96"/>
    </row>
    <row r="12" spans="1:13" x14ac:dyDescent="0.2">
      <c r="A12" s="201">
        <v>8</v>
      </c>
      <c r="B12" s="157" t="s">
        <v>66</v>
      </c>
      <c r="C12" s="63" t="s">
        <v>30</v>
      </c>
      <c r="D12" s="202">
        <v>770.57325040737885</v>
      </c>
      <c r="E12" s="202"/>
      <c r="F12" s="202"/>
      <c r="G12" s="94"/>
      <c r="H12" s="89">
        <v>8</v>
      </c>
      <c r="I12" s="95" t="s">
        <v>60</v>
      </c>
      <c r="J12" s="25" t="s">
        <v>30</v>
      </c>
      <c r="K12" s="96">
        <v>749.55842981512183</v>
      </c>
      <c r="L12" s="96"/>
      <c r="M12" s="96"/>
    </row>
    <row r="13" spans="1:13" x14ac:dyDescent="0.2">
      <c r="A13" s="201">
        <v>9</v>
      </c>
      <c r="B13" s="157" t="s">
        <v>48</v>
      </c>
      <c r="C13" s="63" t="s">
        <v>30</v>
      </c>
      <c r="D13" s="202">
        <v>760.53411786373317</v>
      </c>
      <c r="E13" s="202"/>
      <c r="F13" s="202"/>
      <c r="G13" s="94"/>
      <c r="H13" s="89">
        <v>9</v>
      </c>
      <c r="I13" s="95" t="s">
        <v>120</v>
      </c>
      <c r="J13" s="25" t="s">
        <v>82</v>
      </c>
      <c r="K13" s="96">
        <v>746.79467077333879</v>
      </c>
      <c r="L13" s="96"/>
      <c r="M13" s="96"/>
    </row>
    <row r="14" spans="1:13" x14ac:dyDescent="0.2">
      <c r="A14" s="201">
        <v>10</v>
      </c>
      <c r="B14" s="157" t="s">
        <v>52</v>
      </c>
      <c r="C14" s="63" t="s">
        <v>30</v>
      </c>
      <c r="D14" s="202">
        <v>750.17760406379193</v>
      </c>
      <c r="E14" s="202"/>
      <c r="F14" s="202"/>
      <c r="G14" s="94"/>
      <c r="H14" s="89">
        <v>10</v>
      </c>
      <c r="I14" s="95" t="s">
        <v>76</v>
      </c>
      <c r="J14" s="25" t="s">
        <v>30</v>
      </c>
      <c r="K14" s="96">
        <v>746.56128067836289</v>
      </c>
      <c r="L14" s="96"/>
      <c r="M14" s="96"/>
    </row>
    <row r="15" spans="1:13" x14ac:dyDescent="0.2">
      <c r="A15" s="201">
        <v>11</v>
      </c>
      <c r="B15" s="157" t="s">
        <v>60</v>
      </c>
      <c r="C15" s="63" t="s">
        <v>30</v>
      </c>
      <c r="D15" s="202">
        <v>731.26235031203464</v>
      </c>
      <c r="E15" s="202"/>
      <c r="F15" s="202"/>
      <c r="G15" s="94"/>
      <c r="H15" s="89">
        <v>11</v>
      </c>
      <c r="I15" s="95" t="s">
        <v>124</v>
      </c>
      <c r="J15" s="25" t="s">
        <v>30</v>
      </c>
      <c r="K15" s="96">
        <v>741.05369673003031</v>
      </c>
      <c r="L15" s="96"/>
      <c r="M15" s="96"/>
    </row>
    <row r="16" spans="1:13" x14ac:dyDescent="0.2">
      <c r="A16" s="201">
        <v>12</v>
      </c>
      <c r="B16" s="157" t="s">
        <v>62</v>
      </c>
      <c r="C16" s="63" t="s">
        <v>30</v>
      </c>
      <c r="D16" s="202">
        <v>729.53459416351848</v>
      </c>
      <c r="E16" s="202"/>
      <c r="F16" s="202"/>
      <c r="G16" s="94"/>
      <c r="H16" s="89">
        <v>12</v>
      </c>
      <c r="I16" s="95" t="s">
        <v>72</v>
      </c>
      <c r="J16" s="25" t="s">
        <v>30</v>
      </c>
      <c r="K16" s="96">
        <v>733.68466794697338</v>
      </c>
      <c r="L16" s="96"/>
      <c r="M16" s="96"/>
    </row>
    <row r="17" spans="1:13" x14ac:dyDescent="0.2">
      <c r="A17" s="201">
        <v>13</v>
      </c>
      <c r="B17" s="157" t="s">
        <v>70</v>
      </c>
      <c r="C17" s="63" t="s">
        <v>30</v>
      </c>
      <c r="D17" s="202">
        <v>691.75669268587694</v>
      </c>
      <c r="E17" s="202"/>
      <c r="F17" s="202"/>
      <c r="G17" s="94"/>
      <c r="H17" s="89">
        <v>13</v>
      </c>
      <c r="I17" s="95" t="s">
        <v>110</v>
      </c>
      <c r="J17" s="25" t="s">
        <v>30</v>
      </c>
      <c r="K17" s="96">
        <v>723.53500804466228</v>
      </c>
      <c r="L17" s="96"/>
      <c r="M17" s="96"/>
    </row>
    <row r="18" spans="1:13" x14ac:dyDescent="0.2">
      <c r="A18" s="201">
        <v>14</v>
      </c>
      <c r="B18" s="157" t="s">
        <v>54</v>
      </c>
      <c r="C18" s="63" t="s">
        <v>30</v>
      </c>
      <c r="D18" s="202">
        <v>689.8958843728542</v>
      </c>
      <c r="E18" s="202"/>
      <c r="F18" s="202"/>
      <c r="G18" s="94"/>
      <c r="H18" s="89">
        <v>14</v>
      </c>
      <c r="I18" s="95" t="s">
        <v>96</v>
      </c>
      <c r="J18" s="25" t="s">
        <v>30</v>
      </c>
      <c r="K18" s="96">
        <v>722.37469658013811</v>
      </c>
      <c r="L18" s="96"/>
      <c r="M18" s="96"/>
    </row>
    <row r="19" spans="1:13" x14ac:dyDescent="0.2">
      <c r="A19" s="201">
        <v>15</v>
      </c>
      <c r="B19" s="157" t="s">
        <v>56</v>
      </c>
      <c r="C19" s="63" t="s">
        <v>30</v>
      </c>
      <c r="D19" s="202">
        <v>669.35397490885134</v>
      </c>
      <c r="E19" s="202"/>
      <c r="F19" s="202"/>
      <c r="G19" s="94"/>
      <c r="H19" s="89">
        <v>15</v>
      </c>
      <c r="I19" s="95" t="s">
        <v>103</v>
      </c>
      <c r="J19" s="25" t="s">
        <v>30</v>
      </c>
      <c r="K19" s="96">
        <v>711.10826257922463</v>
      </c>
      <c r="L19" s="96"/>
      <c r="M19" s="96"/>
    </row>
    <row r="20" spans="1:13" x14ac:dyDescent="0.2">
      <c r="A20" s="201">
        <v>16</v>
      </c>
      <c r="B20" s="157" t="s">
        <v>67</v>
      </c>
      <c r="C20" s="63" t="s">
        <v>30</v>
      </c>
      <c r="D20" s="202">
        <v>645.39152153758823</v>
      </c>
      <c r="E20" s="202"/>
      <c r="F20" s="202"/>
      <c r="G20" s="94"/>
      <c r="H20" s="89">
        <v>16</v>
      </c>
      <c r="I20" s="95" t="s">
        <v>95</v>
      </c>
      <c r="J20" s="25" t="s">
        <v>46</v>
      </c>
      <c r="K20" s="96">
        <v>699.81387434426824</v>
      </c>
      <c r="L20" s="96"/>
      <c r="M20" s="96"/>
    </row>
    <row r="21" spans="1:13" x14ac:dyDescent="0.2">
      <c r="A21" s="201">
        <v>17</v>
      </c>
      <c r="B21" s="157" t="s">
        <v>58</v>
      </c>
      <c r="C21" s="63" t="s">
        <v>30</v>
      </c>
      <c r="D21" s="202">
        <v>641.66156186588523</v>
      </c>
      <c r="E21" s="202"/>
      <c r="F21" s="202"/>
      <c r="G21" s="94"/>
      <c r="H21" s="89">
        <v>17</v>
      </c>
      <c r="I21" s="95" t="s">
        <v>111</v>
      </c>
      <c r="J21" s="25" t="s">
        <v>30</v>
      </c>
      <c r="K21" s="96">
        <v>695.19786127350164</v>
      </c>
      <c r="L21" s="96"/>
      <c r="M21" s="96"/>
    </row>
    <row r="22" spans="1:13" x14ac:dyDescent="0.2">
      <c r="A22" s="201">
        <v>18</v>
      </c>
      <c r="B22" s="157" t="s">
        <v>74</v>
      </c>
      <c r="C22" s="63" t="s">
        <v>46</v>
      </c>
      <c r="D22" s="202">
        <v>613.8897354227073</v>
      </c>
      <c r="E22" s="202"/>
      <c r="F22" s="202"/>
      <c r="G22" s="94"/>
      <c r="H22" s="89">
        <v>18</v>
      </c>
      <c r="I22" s="95" t="s">
        <v>86</v>
      </c>
      <c r="J22" s="25" t="s">
        <v>30</v>
      </c>
      <c r="K22" s="96">
        <v>679.68654158475601</v>
      </c>
      <c r="L22" s="96"/>
      <c r="M22" s="96"/>
    </row>
    <row r="23" spans="1:13" x14ac:dyDescent="0.2">
      <c r="A23" s="201">
        <v>19</v>
      </c>
      <c r="B23" s="157" t="s">
        <v>72</v>
      </c>
      <c r="C23" s="63" t="s">
        <v>30</v>
      </c>
      <c r="D23" s="202">
        <v>595.01042330484256</v>
      </c>
      <c r="E23" s="202"/>
      <c r="F23" s="202"/>
      <c r="G23" s="94"/>
      <c r="H23" s="89">
        <v>19</v>
      </c>
      <c r="I23" s="95" t="s">
        <v>108</v>
      </c>
      <c r="J23" s="25" t="s">
        <v>30</v>
      </c>
      <c r="K23" s="96">
        <v>674.32539510960805</v>
      </c>
      <c r="L23" s="96"/>
      <c r="M23" s="96"/>
    </row>
    <row r="24" spans="1:13" x14ac:dyDescent="0.2">
      <c r="A24" s="201">
        <v>20</v>
      </c>
      <c r="B24" s="157" t="s">
        <v>43</v>
      </c>
      <c r="C24" s="63" t="s">
        <v>46</v>
      </c>
      <c r="D24" s="202">
        <v>583.20544239555932</v>
      </c>
      <c r="E24" s="202"/>
      <c r="F24" s="202"/>
      <c r="G24" s="94"/>
      <c r="H24" s="89">
        <v>20</v>
      </c>
      <c r="I24" s="95" t="s">
        <v>101</v>
      </c>
      <c r="J24" s="25" t="s">
        <v>46</v>
      </c>
      <c r="K24" s="96">
        <v>673.93730153324293</v>
      </c>
      <c r="L24" s="96"/>
      <c r="M24" s="96"/>
    </row>
    <row r="25" spans="1:13" x14ac:dyDescent="0.2">
      <c r="A25" s="201">
        <v>21</v>
      </c>
      <c r="B25" s="157" t="s">
        <v>64</v>
      </c>
      <c r="C25" s="63" t="s">
        <v>30</v>
      </c>
      <c r="D25" s="202">
        <v>580.48697882150816</v>
      </c>
      <c r="E25" s="202"/>
      <c r="F25" s="202"/>
      <c r="G25" s="94"/>
      <c r="H25" s="89">
        <v>21</v>
      </c>
      <c r="I25" s="95" t="s">
        <v>79</v>
      </c>
      <c r="J25" s="25" t="s">
        <v>46</v>
      </c>
      <c r="K25" s="96">
        <v>670.35263085478243</v>
      </c>
      <c r="L25" s="96"/>
      <c r="M25" s="96"/>
    </row>
    <row r="26" spans="1:13" x14ac:dyDescent="0.2">
      <c r="A26" s="201">
        <v>22</v>
      </c>
      <c r="B26" s="157" t="s">
        <v>73</v>
      </c>
      <c r="C26" s="63" t="s">
        <v>30</v>
      </c>
      <c r="D26" s="202">
        <v>541.54081497681079</v>
      </c>
      <c r="E26" s="202"/>
      <c r="F26" s="202"/>
      <c r="G26" s="94"/>
      <c r="H26" s="89">
        <v>22</v>
      </c>
      <c r="I26" s="95" t="s">
        <v>62</v>
      </c>
      <c r="J26" s="25" t="s">
        <v>30</v>
      </c>
      <c r="K26" s="96">
        <v>665.5583894418653</v>
      </c>
      <c r="L26" s="96"/>
      <c r="M26" s="96"/>
    </row>
    <row r="27" spans="1:13" x14ac:dyDescent="0.2">
      <c r="A27" s="201">
        <v>23</v>
      </c>
      <c r="B27" s="157" t="s">
        <v>69</v>
      </c>
      <c r="C27" s="63" t="s">
        <v>46</v>
      </c>
      <c r="D27" s="202">
        <v>516.21536768473004</v>
      </c>
      <c r="E27" s="202"/>
      <c r="F27" s="202"/>
      <c r="G27" s="94"/>
      <c r="H27" s="89">
        <v>23</v>
      </c>
      <c r="I27" s="95" t="s">
        <v>106</v>
      </c>
      <c r="J27" s="25" t="s">
        <v>32</v>
      </c>
      <c r="K27" s="96">
        <v>665.48570191413103</v>
      </c>
      <c r="L27" s="96"/>
      <c r="M27" s="96"/>
    </row>
    <row r="28" spans="1:13" x14ac:dyDescent="0.2">
      <c r="A28" s="201">
        <v>24</v>
      </c>
      <c r="B28" s="157" t="s">
        <v>31</v>
      </c>
      <c r="C28" s="63" t="s">
        <v>32</v>
      </c>
      <c r="D28" s="202">
        <v>465.29899916174986</v>
      </c>
      <c r="E28" s="202"/>
      <c r="F28" s="202"/>
      <c r="G28" s="94"/>
      <c r="H28" s="89">
        <v>24</v>
      </c>
      <c r="I28" s="95" t="s">
        <v>109</v>
      </c>
      <c r="J28" s="25" t="s">
        <v>82</v>
      </c>
      <c r="K28" s="96">
        <v>633.87459852555435</v>
      </c>
      <c r="L28" s="96"/>
      <c r="M28" s="96"/>
    </row>
    <row r="29" spans="1:13" x14ac:dyDescent="0.2">
      <c r="A29" s="201">
        <v>25</v>
      </c>
      <c r="B29" s="157" t="s">
        <v>106</v>
      </c>
      <c r="C29" s="157" t="s">
        <v>32</v>
      </c>
      <c r="D29" s="202">
        <v>378.07771664374138</v>
      </c>
      <c r="E29" s="202"/>
      <c r="F29" s="202"/>
      <c r="G29" s="94"/>
      <c r="H29" s="89">
        <v>25</v>
      </c>
      <c r="I29" s="95" t="s">
        <v>98</v>
      </c>
      <c r="J29" s="25" t="s">
        <v>30</v>
      </c>
      <c r="K29" s="96">
        <v>632.74582637513868</v>
      </c>
      <c r="L29" s="96"/>
      <c r="M29" s="96"/>
    </row>
    <row r="30" spans="1:13" x14ac:dyDescent="0.2">
      <c r="A30" s="201">
        <v>26</v>
      </c>
      <c r="B30" s="157" t="s">
        <v>76</v>
      </c>
      <c r="C30" s="63" t="s">
        <v>30</v>
      </c>
      <c r="D30" s="202">
        <v>269.77145321259161</v>
      </c>
      <c r="E30" s="202"/>
      <c r="F30" s="202"/>
      <c r="G30" s="94"/>
      <c r="H30" s="89">
        <v>26</v>
      </c>
      <c r="I30" s="95" t="s">
        <v>126</v>
      </c>
      <c r="J30" s="25" t="s">
        <v>32</v>
      </c>
      <c r="K30" s="96">
        <v>595.27044326014857</v>
      </c>
      <c r="L30" s="96"/>
      <c r="M30" s="96"/>
    </row>
    <row r="31" spans="1:13" x14ac:dyDescent="0.2">
      <c r="A31" s="201">
        <v>27</v>
      </c>
      <c r="B31" s="157" t="s">
        <v>80</v>
      </c>
      <c r="C31" s="63" t="s">
        <v>30</v>
      </c>
      <c r="D31" s="202">
        <v>214.56177231565329</v>
      </c>
      <c r="E31" s="202"/>
      <c r="F31" s="202"/>
      <c r="G31" s="94"/>
      <c r="H31" s="89">
        <v>27</v>
      </c>
      <c r="I31" s="95" t="s">
        <v>127</v>
      </c>
      <c r="J31" s="25" t="s">
        <v>30</v>
      </c>
      <c r="K31" s="96">
        <v>593.05154025000695</v>
      </c>
      <c r="L31" s="96"/>
      <c r="M31" s="96"/>
    </row>
    <row r="32" spans="1:13" x14ac:dyDescent="0.2">
      <c r="A32" s="201">
        <v>28</v>
      </c>
      <c r="B32" s="157" t="s">
        <v>83</v>
      </c>
      <c r="C32" s="63" t="s">
        <v>30</v>
      </c>
      <c r="D32" s="202">
        <v>171.44782233721432</v>
      </c>
      <c r="E32" s="202"/>
      <c r="F32" s="202"/>
      <c r="G32" s="94"/>
      <c r="H32" s="89">
        <v>28</v>
      </c>
      <c r="I32" s="95" t="s">
        <v>105</v>
      </c>
      <c r="J32" s="25" t="s">
        <v>32</v>
      </c>
      <c r="K32" s="96">
        <v>588.26202552160032</v>
      </c>
      <c r="L32" s="96"/>
      <c r="M32" s="96"/>
    </row>
    <row r="33" spans="1:13" x14ac:dyDescent="0.2">
      <c r="A33" s="201">
        <v>29</v>
      </c>
      <c r="B33" s="63"/>
      <c r="C33" s="63"/>
      <c r="D33" s="202"/>
      <c r="E33" s="202"/>
      <c r="F33" s="202"/>
      <c r="G33" s="94"/>
      <c r="H33" s="89">
        <v>29</v>
      </c>
      <c r="I33" s="95" t="s">
        <v>69</v>
      </c>
      <c r="J33" s="25" t="s">
        <v>46</v>
      </c>
      <c r="K33" s="96">
        <v>490.5626708023284</v>
      </c>
      <c r="L33" s="96"/>
      <c r="M33" s="96"/>
    </row>
    <row r="34" spans="1:13" x14ac:dyDescent="0.2">
      <c r="A34" s="201">
        <v>30</v>
      </c>
      <c r="B34" s="63"/>
      <c r="C34" s="63"/>
      <c r="D34" s="202"/>
      <c r="E34" s="202"/>
      <c r="F34" s="202"/>
      <c r="G34" s="94"/>
      <c r="H34" s="89">
        <v>30</v>
      </c>
      <c r="I34" s="95" t="s">
        <v>129</v>
      </c>
      <c r="J34" s="25" t="s">
        <v>46</v>
      </c>
      <c r="K34" s="96">
        <v>467.49652626576506</v>
      </c>
      <c r="L34" s="96"/>
      <c r="M34" s="96"/>
    </row>
    <row r="35" spans="1:13" x14ac:dyDescent="0.2">
      <c r="A35" s="201">
        <v>31</v>
      </c>
      <c r="B35" s="63"/>
      <c r="C35" s="63"/>
      <c r="D35" s="202"/>
      <c r="E35" s="202"/>
      <c r="F35" s="202"/>
      <c r="G35" s="94"/>
      <c r="H35" s="89">
        <v>31</v>
      </c>
      <c r="I35" s="95" t="s">
        <v>43</v>
      </c>
      <c r="J35" s="25" t="s">
        <v>30</v>
      </c>
      <c r="K35" s="96">
        <v>462.68338580196894</v>
      </c>
      <c r="L35" s="96"/>
      <c r="M35" s="96"/>
    </row>
    <row r="36" spans="1:13" x14ac:dyDescent="0.2">
      <c r="A36" s="201">
        <v>32</v>
      </c>
      <c r="B36" s="63"/>
      <c r="C36" s="63"/>
      <c r="D36" s="202"/>
      <c r="E36" s="202"/>
      <c r="F36" s="202"/>
      <c r="G36" s="94"/>
      <c r="H36" s="89">
        <v>32</v>
      </c>
      <c r="I36" s="95" t="s">
        <v>104</v>
      </c>
      <c r="J36" s="25" t="s">
        <v>30</v>
      </c>
      <c r="K36" s="96">
        <v>440.70011779626668</v>
      </c>
      <c r="L36" s="96"/>
      <c r="M36" s="96"/>
    </row>
    <row r="37" spans="1:13" x14ac:dyDescent="0.2">
      <c r="A37" s="201">
        <v>33</v>
      </c>
      <c r="B37" s="63"/>
      <c r="C37" s="63"/>
      <c r="D37" s="202"/>
      <c r="E37" s="202"/>
      <c r="F37" s="202"/>
      <c r="G37" s="94"/>
      <c r="H37" s="89">
        <v>33</v>
      </c>
      <c r="I37" s="95" t="s">
        <v>77</v>
      </c>
      <c r="J37" s="25" t="s">
        <v>78</v>
      </c>
      <c r="K37" s="96">
        <v>408.62738981390794</v>
      </c>
      <c r="L37" s="96"/>
      <c r="M37" s="96"/>
    </row>
    <row r="38" spans="1:13" x14ac:dyDescent="0.2">
      <c r="A38" s="201">
        <v>34</v>
      </c>
      <c r="B38" s="63"/>
      <c r="C38" s="63"/>
      <c r="D38" s="202"/>
      <c r="E38" s="202"/>
      <c r="F38" s="202"/>
      <c r="G38" s="94"/>
      <c r="H38" s="89">
        <v>34</v>
      </c>
      <c r="I38" s="95" t="s">
        <v>54</v>
      </c>
      <c r="J38" s="25" t="s">
        <v>30</v>
      </c>
      <c r="K38" s="96">
        <v>352.39960822722821</v>
      </c>
      <c r="L38" s="96"/>
      <c r="M38" s="96"/>
    </row>
    <row r="39" spans="1:13" x14ac:dyDescent="0.2">
      <c r="A39" s="201">
        <v>35</v>
      </c>
      <c r="B39" s="63"/>
      <c r="C39" s="63"/>
      <c r="D39" s="202"/>
      <c r="E39" s="202"/>
      <c r="F39" s="202"/>
      <c r="G39" s="94"/>
      <c r="H39" s="89">
        <v>35</v>
      </c>
      <c r="I39" s="95" t="s">
        <v>92</v>
      </c>
      <c r="J39" s="25" t="s">
        <v>46</v>
      </c>
      <c r="K39" s="96">
        <v>310.01965085458369</v>
      </c>
      <c r="L39" s="96"/>
      <c r="M39" s="96"/>
    </row>
    <row r="40" spans="1:13" x14ac:dyDescent="0.2">
      <c r="A40" s="201">
        <v>36</v>
      </c>
      <c r="B40" s="63"/>
      <c r="C40" s="63"/>
      <c r="D40" s="202"/>
      <c r="E40" s="202"/>
      <c r="F40" s="202"/>
      <c r="G40" s="94"/>
      <c r="H40" s="89">
        <v>36</v>
      </c>
      <c r="I40" s="95" t="s">
        <v>91</v>
      </c>
      <c r="J40" s="25" t="s">
        <v>50</v>
      </c>
      <c r="K40" s="96">
        <v>296.3761018609207</v>
      </c>
      <c r="L40" s="96"/>
      <c r="M40" s="96"/>
    </row>
    <row r="41" spans="1:13" x14ac:dyDescent="0.2">
      <c r="A41" s="201">
        <v>37</v>
      </c>
      <c r="B41" s="63"/>
      <c r="C41" s="63"/>
      <c r="D41" s="202"/>
      <c r="E41" s="202"/>
      <c r="F41" s="202"/>
      <c r="G41" s="94"/>
      <c r="H41" s="89">
        <v>37</v>
      </c>
      <c r="I41" s="95" t="s">
        <v>141</v>
      </c>
      <c r="J41" s="25" t="s">
        <v>146</v>
      </c>
      <c r="K41" s="96">
        <v>285.93983479882758</v>
      </c>
      <c r="L41" s="96"/>
      <c r="M41" s="96"/>
    </row>
    <row r="42" spans="1:13" x14ac:dyDescent="0.2">
      <c r="A42" s="201">
        <v>38</v>
      </c>
      <c r="B42" s="63"/>
      <c r="C42" s="63"/>
      <c r="D42" s="202"/>
      <c r="E42" s="202"/>
      <c r="F42" s="202"/>
      <c r="G42" s="94"/>
      <c r="H42" s="89">
        <v>38</v>
      </c>
      <c r="I42" s="95" t="s">
        <v>100</v>
      </c>
      <c r="J42" s="25" t="s">
        <v>32</v>
      </c>
      <c r="K42" s="96">
        <v>268.70714985308518</v>
      </c>
      <c r="L42" s="96"/>
      <c r="M42" s="96"/>
    </row>
    <row r="43" spans="1:13" x14ac:dyDescent="0.2">
      <c r="A43" s="201">
        <v>39</v>
      </c>
      <c r="B43" s="63"/>
      <c r="C43" s="63"/>
      <c r="D43" s="202"/>
      <c r="E43" s="202"/>
      <c r="F43" s="202"/>
      <c r="G43" s="94"/>
      <c r="H43" s="89">
        <v>39</v>
      </c>
      <c r="I43" s="95" t="s">
        <v>102</v>
      </c>
      <c r="J43" s="25" t="s">
        <v>35</v>
      </c>
      <c r="K43" s="96">
        <v>257.38506535051641</v>
      </c>
      <c r="L43" s="96"/>
      <c r="M43" s="96"/>
    </row>
    <row r="44" spans="1:13" x14ac:dyDescent="0.2">
      <c r="A44" s="201">
        <v>40</v>
      </c>
      <c r="B44" s="63"/>
      <c r="C44" s="63"/>
      <c r="D44" s="202"/>
      <c r="E44" s="202"/>
      <c r="F44" s="202"/>
      <c r="G44" s="94"/>
      <c r="H44" s="93">
        <v>40</v>
      </c>
      <c r="I44" s="95" t="s">
        <v>142</v>
      </c>
      <c r="J44" s="25" t="s">
        <v>146</v>
      </c>
      <c r="K44" s="92">
        <v>193.90578204103386</v>
      </c>
    </row>
    <row r="45" spans="1:13" x14ac:dyDescent="0.2">
      <c r="A45" s="201">
        <v>41</v>
      </c>
      <c r="B45" s="63"/>
      <c r="C45" s="63"/>
      <c r="D45" s="202"/>
      <c r="E45" s="202"/>
      <c r="F45" s="202"/>
      <c r="G45" s="94"/>
      <c r="H45" s="93">
        <v>41</v>
      </c>
      <c r="I45" s="95" t="s">
        <v>143</v>
      </c>
      <c r="J45" s="25" t="s">
        <v>146</v>
      </c>
      <c r="K45" s="92">
        <v>165.16941113775647</v>
      </c>
    </row>
    <row r="46" spans="1:13" x14ac:dyDescent="0.2">
      <c r="A46" s="201">
        <v>42</v>
      </c>
      <c r="B46" s="63"/>
      <c r="C46" s="63"/>
      <c r="D46" s="202"/>
      <c r="E46" s="202"/>
      <c r="F46" s="202"/>
      <c r="G46" s="94"/>
      <c r="H46" s="93">
        <v>42</v>
      </c>
      <c r="I46" s="95" t="s">
        <v>130</v>
      </c>
      <c r="J46" s="25" t="s">
        <v>46</v>
      </c>
      <c r="K46" s="92">
        <v>92.948090107737514</v>
      </c>
    </row>
    <row r="47" spans="1:13" x14ac:dyDescent="0.2">
      <c r="A47" s="201"/>
      <c r="B47" s="63"/>
      <c r="C47" s="63"/>
      <c r="D47" s="201"/>
      <c r="E47" s="201"/>
      <c r="F47" s="201"/>
    </row>
  </sheetData>
  <pageMargins left="0.7" right="0.7" top="0.75" bottom="0.75" header="0.51180555555555496" footer="0.51180555555555496"/>
  <pageSetup paperSize="9" firstPageNumber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 Sportine</vt:lpstr>
      <vt:lpstr>R Klubine</vt:lpstr>
      <vt:lpstr>Publikavimui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</dc:creator>
  <cp:lastModifiedBy>Arturas Klimasauskas</cp:lastModifiedBy>
  <cp:revision>8</cp:revision>
  <cp:lastPrinted>2015-11-12T19:11:30Z</cp:lastPrinted>
  <dcterms:created xsi:type="dcterms:W3CDTF">2015-10-15T18:38:38Z</dcterms:created>
  <dcterms:modified xsi:type="dcterms:W3CDTF">2017-10-28T08:35:41Z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